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ofertowy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<sst xmlns="http://schemas.openxmlformats.org/spreadsheetml/2006/main" count="405" uniqueCount="283">
  <si>
    <t>Nr</t>
  </si>
  <si>
    <t>Podstawa</t>
  </si>
  <si>
    <t>Opis robót</t>
  </si>
  <si>
    <t>J.m.</t>
  </si>
  <si>
    <t>Ilość</t>
  </si>
  <si>
    <t>Cena jedn.</t>
  </si>
  <si>
    <t>Wartość</t>
  </si>
  <si>
    <t>Element</t>
  </si>
  <si>
    <t xml:space="preserve">ROBOTY PRZYGOTOWAWCZE </t>
  </si>
  <si>
    <t>1.1</t>
  </si>
  <si>
    <t xml:space="preserve"> Kalkulacja indywidualna</t>
  </si>
  <si>
    <t>Opracowanie projektu tymczasowej organizacji ruchu</t>
  </si>
  <si>
    <t>szt</t>
  </si>
  <si>
    <t>1.2</t>
  </si>
  <si>
    <t>Oznakowanie robót wg projektu tymczasowej organizacji ruchu</t>
  </si>
  <si>
    <t>kpl</t>
  </si>
  <si>
    <t>1.3</t>
  </si>
  <si>
    <t>KNRW 201/113/2</t>
  </si>
  <si>
    <t xml:space="preserve">Roboty pomiarowe przy liniowych robotach ziemnych, trasa kolei w terenie pagórkowatym lub podgórskim </t>
  </si>
  <si>
    <t>km</t>
  </si>
  <si>
    <t>1.4</t>
  </si>
  <si>
    <t>KNR 201/108/1</t>
  </si>
  <si>
    <t>Mechaniczne karczowanie, zagajniki gęste</t>
  </si>
  <si>
    <t>ha</t>
  </si>
  <si>
    <t>1.5</t>
  </si>
  <si>
    <t>KNR 201/102/4</t>
  </si>
  <si>
    <t>Ręczne karczowanie drzew, Fi'36-45'cm</t>
  </si>
  <si>
    <t>1.6</t>
  </si>
  <si>
    <t>KNR 201/105/4</t>
  </si>
  <si>
    <t>Mechaniczne karczowanie pni, Fi'36-45'cm</t>
  </si>
  <si>
    <t xml:space="preserve">Razem ROBOTY PRZYGOTOWAWCZE </t>
  </si>
  <si>
    <t>2</t>
  </si>
  <si>
    <t>ROBOTY ZIEMNE</t>
  </si>
  <si>
    <t>2.1</t>
  </si>
  <si>
    <t>KNNR 1/113/1</t>
  </si>
  <si>
    <t>Usunięcie warstwy ziemi urodzajnej (humusu) , grubość warstwy do 15˙cm wraz z wywozem do 1km 76,00+76,00+102,80+226,80+64,00+56,00+146,00+84,00+88,00+104,00+78,00+27 2,00+209,60+120,00+18,40+132,00+126,00+37,60+28,00+33,60+38,00+42,80+92,0 0+15,20+28,40+64,00+60,00+276,00+200,00+68,00+44,80+360,00+52,00+126,00+ 112,00+440,00+312,00 Razem 4410,00m2</t>
  </si>
  <si>
    <t>m2</t>
  </si>
  <si>
    <t>2.2</t>
  </si>
  <si>
    <t>KNNR 1/208/2 (1)</t>
  </si>
  <si>
    <t xml:space="preserve">Nakłady uzupełniające do tablic za każdy dalszy rozpoczęty 1 km odległości transportu ponad 1 km samochodami samowyładowczymi, drogi o nawierzchni utwardzonej, kategoria  gruntu I-IV, samochód do 5˙t - WYWÓZ HUMUSU Krotność=9 </t>
  </si>
  <si>
    <t>m3</t>
  </si>
  <si>
    <t>2.3</t>
  </si>
  <si>
    <t xml:space="preserve">KNNR 1/202/5 </t>
  </si>
  <si>
    <t>Roboty ziemne wykonywane koparkami podsiębiernymi, z transportem urobku samochodami samowyładowczymi na odległość do 1˙km, koparka 0,40˙m3, kategoria gruntu I-II - WYKOPY POD KD Ist-S1=(43,30x1,76x1,80)=142,75m3; S1-S2=(50,00x1,80x1,80)=162,00m3; S2-S3=(50,00x1,80x1,80)=162,00m3; S3-S4=(45,00x1,65x1,80)=133,65m3; S4-S5=(28,02x1,55x1,5)=65,14m3;         S5-S6=(27,02x1,60x1,50)=44,73m3; S6-S7=(50,00x1,60x1,50)=120,00m3; S7-S8=(58,22x1,78x1,50)=155,44m3; S8-S9=(41,78x1,78x1,50)=111,55m3; S9-S10=(45,00x1,60x1,50)=108,00m3; S10-S11=(55,00x1,60x1,50)=132,00m3; S11-S12=(50,00x1,60x1,40)=112,00m3; S12-S13=(50,00x1,60x1,40)=112,00m3; S13-S14=(50,00x1,55x1,40)=108,50m3; S14-S15=(50,00x1,50x1,40)=105,00m3; S15-S16=(50,00x2,19x1,40)=153,30m3; S16-S17=(50,00x3,07x1,40)=214,90m3; S17-S18=(26,40x2,08x1,40)=105,33m3; S18-S19=(23,60x2,25x1,30)=69,03m3; S19-S20=(50,00x2,09x1,30)=135,85m3; S20-S21=(50,00x1,77x1,30)=110,50m3; S21-S22=(50,00x1,41x1,30)=91,65m3; S22-S23=(55,20x1,40x1,30)=100,46m3; S23-S24=(52,20x1,40x1,30)=95,00m3; S24-S25=(59,25x1,40x1,30)=107,83m3; S25-S26=(51,20x1,35x1,20)=82,94m3; S26-S27=(48,85x1,30x1,20)=76,20m3; S27-S28=(49,90x1,30x1,20)=77,84m3; S28-S29=(46,40x1,30x1,20)=72,38m3; S29-S30=(50,00x1,28x1,20)=76,80m3; S30-S31=(50,00x1,28x1,20)=76,80m3 Razem  3014,54m3</t>
  </si>
  <si>
    <t>2.4</t>
  </si>
  <si>
    <t>Nakłady uzupełniające do tablic za każdy dalszy rozpoczęty 1 km odległości transportu ponad 1 km samochodami samowyładowczymi, drogi o nawierzchni utwardzonej, kategoria  gruntu I-IV, samochód do 5˙t Krotność=9</t>
  </si>
  <si>
    <t xml:space="preserve">Razem ROBOTY ZIEMNE </t>
  </si>
  <si>
    <t>3</t>
  </si>
  <si>
    <t xml:space="preserve"> ROBOTY ROZBIÓRKOWE - ZJAZDY</t>
  </si>
  <si>
    <t>3.1</t>
  </si>
  <si>
    <t>KNNR 6/802/4</t>
  </si>
  <si>
    <t>Rozebranie nawierzchni, masy mineralno-bitumiczne grubość 4˙cm, mechanicznie  ZL1-15,34m2; ZL2-8,40m2; ZL4-12,32; ZL5-12,72m2; ZL6-8,70m2; ZL7-13,00m2; ZL14-12,74; ZL17/18-46,55m2; ZL19-15,81m2; ZL21-14,85m2; ZL22-15,00m2; ZL23-11,44m2; ZL24-12,00m2; ZL26- 38,70m2; ZL27-27,90m2; ZL28-12,24m2; ZL32/33-34,04m2; LZ34-34,65m2; LZ41-12,60m2 Razem 359,00m2</t>
  </si>
  <si>
    <t>3.2</t>
  </si>
  <si>
    <t>KNNR 8/80/1/2</t>
  </si>
  <si>
    <t>Rozebranie podbudowy, z kruszywa, grubość 15˙cm, mechanicznie  ZL1-15,34m2; ZL2-8,40m2; ZL4-12,32; ZL5-12,72m2; ZL6-8,70m2; ZL7-13,00m2; ZL14-12,74; ZL17/18-46,55m2; ZL19-15,81m2; ZL21-14,85m2; ZL22-15,00m2; ZL23-11,44m2; ZL24-12,00m2; ZL26- 38,70m2; ZL27-27,90m2; ZL28-12,24m2; ZL32/33-34,04m2; LZ34-34,65m2; LZ41-12,60m2 Razem 359,00m2</t>
  </si>
  <si>
    <t>3.3</t>
  </si>
  <si>
    <t>KNNR 6/802/6</t>
  </si>
  <si>
    <t>Rozebranie nawierzchni, nawierzchnia z betonu grubość 15˙cm, mechanicznie ZL3-27,36m2; ZL11-40,50m2; ZL13-23,03m2; ZL32/33-27,00m2 Razem 117,89m2</t>
  </si>
  <si>
    <t>3.4</t>
  </si>
  <si>
    <t>KNR 231/813/3</t>
  </si>
  <si>
    <t>Rozebranie krawężników, betonowych 15x30˙cm na podsypce cementowo-piaskowej PO - 4,00m; ZL8-8,00m; ZL10-7,00m; ZL15/16-10,50m; ZL24a-6,60m; ZL29-8,70m; Razem 40,80m</t>
  </si>
  <si>
    <t>m</t>
  </si>
  <si>
    <t xml:space="preserve">3.5 </t>
  </si>
  <si>
    <t>Kalkulacja indywidualna</t>
  </si>
  <si>
    <t xml:space="preserve">Przełożenie kostki brukowej - dostosowanie zjazdów do niwelety chodnika ZL8-19,20m2; ZL9-18,00m2; ZL10-21,46m2; ZL11-12,00m2; ZL12-34,20m2; ZL15/16-27,00m2; ZL24a-13,20m2; ZL29-18,60m2; Razem 163,66m2 </t>
  </si>
  <si>
    <t>3.6</t>
  </si>
  <si>
    <t xml:space="preserve">Rozebranie kostki brukowej gr 8,00cm ZL8-16,00m2; ZL10-14,00m2 ; ZL12-12,00m2; ZL15/16-18,00m2; ZL24a-13,20m2; ZL29-12,40m2;  Razem 85,60m2 </t>
  </si>
  <si>
    <t>3.7</t>
  </si>
  <si>
    <t>KNR 231/816/2</t>
  </si>
  <si>
    <t>Rozebranie przepustów rurowych, rury betonowe Fi˙50˙cm ANALOGIA RURY PE FI 50cm wraz z wywiezieniem i utylizacją  ZL20-6,20m; ZL21-6,20m; ZL27-6,20m; Razem 18,60m</t>
  </si>
  <si>
    <t>3.8</t>
  </si>
  <si>
    <t>KNR 231/816/3</t>
  </si>
  <si>
    <t>Rozebranie przepustów rurowych, rury betonowe Fi˙60˙cm ANALOGIA RURY PE FI 60cm  wraz z wywiezieniem i utylizacją ZL1-7,00m; ZL2-6,00m; ZL3-6,50m; ZL4-6,40m; ZL5-6,30m; ZL16-ZL17-26,00m: ZL17/18-13,50m; ZL18-ZL19-16,50m; ZL19-6,30; ZL23-6,30m; LZ30-6,00m Razem 80,80m</t>
  </si>
  <si>
    <t>3.9</t>
  </si>
  <si>
    <t>KNR 231/816/1</t>
  </si>
  <si>
    <t>Rozebranie przepustów rurowych, rury betonowe Fi˙40˙cm  ANALOGIA RURYPE FI 40cm   wraz z wywiezieniem i utylizacją ZL34-7,70m; ZL35-6,00m; ZL40-5,50m Razem 19,20m</t>
  </si>
  <si>
    <t>3.10</t>
  </si>
  <si>
    <t>Rozebranie przepustów rurowych, rury betonowe Fi˙60˙cm   wraz z wywiezieniem i utylizacją ZL6-4,00m; ZL7-5,40m; ZL8-6,20m; ZL9-6,00m ; ZL10-6,40m; ZL11-6,30m; ZL12-6,00m; ZL13-4,00m; ZL14-5,00m; ZL22-7,50m; ZL24-6,20m; ZL24a-6,60m; Razem 69,60m</t>
  </si>
  <si>
    <t>3.11</t>
  </si>
  <si>
    <t>Rozebranie przepustów rurowych, rury betonowe Fi˙50˙cm   wraz z wywiezieniem i utylizacją ZL15/16-9,30m; ZL25-5,30m; ZL26-8,60m; ZL31-5,00m; Razem 28,20m</t>
  </si>
  <si>
    <t>3.12</t>
  </si>
  <si>
    <t>Rozebranie przepustów rurowych, rury betonowe Fi˙40˙cm   wraz z wywiezieniem i utylizacją ZL28-6,80m; ZL29-6,70m; ZL32/33-6,30m; ZL33-ZL34-17,00m; ZL36-6,00m; ZL37-8,30m; ZL38-7,00m; ZL39-5,00m Razem 63,10m</t>
  </si>
  <si>
    <t>3.13</t>
  </si>
  <si>
    <t>KNR 231/816/4</t>
  </si>
  <si>
    <t>Rozebranie przepustów rurowych, ścianki czołowe i ławy betonowe ZL3-0,44m3; ZL7-0,70m3; ZL8-1,20m3; ZL9-0,50m3; ZL10-5,40m3; ZL11-2,04m3; ZL12-3,36m3; ZL13-0,74m3; ZL15/16-1,76m3; ZL22-2,52m3; ZL24a-1,72m3; ZL25-0,93m3; ZL26-2,23m3; ZL27-0,96m3; ZL28-1,80m3; ZL29-1,29m3; ZL32/33-1,26m3; ZL38-0,88m3 Razem 29,73m3</t>
  </si>
  <si>
    <t>3.14</t>
  </si>
  <si>
    <t xml:space="preserve">Demontaż barierek stalowych ZL11-5,00m; ZL12-5,00m;  wraz zwywozem i utylizacją </t>
  </si>
  <si>
    <t>3.15</t>
  </si>
  <si>
    <t>Demontaż barier stalowych spręzystych 21,00+17,00+25,00+22,00 Razem 85,00m</t>
  </si>
  <si>
    <t xml:space="preserve">Razem ROBOTY ROZBIÓRKOWE - ZJAZDY </t>
  </si>
  <si>
    <t>4</t>
  </si>
  <si>
    <t>ROBOTY ROZBIÓRKOWE - UMOCNIENIA SKARP I DNA ROWU</t>
  </si>
  <si>
    <t>4.1</t>
  </si>
  <si>
    <t>Rozebranie elementów betonowych - Korytka z dna rowu - rozbiórka ręczna wraz z ułożeniem na palety transportowe i wywiezienie w miejsce wskazane przez Inwestora do 5 km 19,00+24,30+19,00+25,70+56,7+16,00+14,00+36,50+21,00+26,00+19,50+68,00+52 ,40+30,00+40,00+4,60+33,00+31,50+9,40+7,00+8,40+9,50+10,70+23,00+3,80+7,1 0+16,00+15,00 Razem 647,10m</t>
  </si>
  <si>
    <t>4.2</t>
  </si>
  <si>
    <t>4.3</t>
  </si>
  <si>
    <t xml:space="preserve">Rozebranie betonu gr ok 15,00 cm z umocnienia skarp 12,20+33,00 Razem 45,20m2 </t>
  </si>
  <si>
    <t>Razem ROBOTY ROZBIÓRKOWE - UMOCNIENIA SKARP I DNA ROWU</t>
  </si>
  <si>
    <t>5</t>
  </si>
  <si>
    <t>ROBOTY ROZBIÓRKOWE - WYWOZY</t>
  </si>
  <si>
    <t>5.1</t>
  </si>
  <si>
    <t>KNR 404/1103/4</t>
  </si>
  <si>
    <t>Wywiezienie gruzu z terenu rozbiórki wraz z utylizacją przy mechanicznym załadowaniu i wyładowaniu, transport samochodem samowyładowczym na odległość 1 km ASFALT-359,00x0,04=14,36m3; KRUSZYWO 359,00x0,15=53,85m3; BETON (117,89+45,20)x0,15=24,46m3+29,73m3;  KOSTKA 85,60x0,08=6,84m3;  KRAWĘŻNIKI 40,80x0,045=1,83m3; Razemm3</t>
  </si>
  <si>
    <t>5.2</t>
  </si>
  <si>
    <t>KNR 404/1103/5</t>
  </si>
  <si>
    <t>Wywiezienie gruzu z terenu rozbiórki wraz z utylizacją przy mechanicznym załadowaniu i wyładowaniu, nakłądy uzupełniające na każdy dalszy rozpoczęty 1˙km ponad 1˙km transportu Krotność=9</t>
  </si>
  <si>
    <t>5.3</t>
  </si>
  <si>
    <t>Wywiezienie barier sprężystych w miejsce wskazane przez Inwestora do 5 km</t>
  </si>
  <si>
    <t xml:space="preserve">Razem ROBOTY ROZBIÓRKOWE - WYWOZY </t>
  </si>
  <si>
    <t>6</t>
  </si>
  <si>
    <t xml:space="preserve"> ODWODNIENIE KANALIZACJA DESZCZOWA</t>
  </si>
  <si>
    <t>6.1</t>
  </si>
  <si>
    <t>KNNR 6/103/1</t>
  </si>
  <si>
    <t>Profilowanie i zagęszczanie podłoża pod warstwy konstrukcyjne nawierzchni, wykonywane ręcznie, kategoria gruntu II-IV1453,26x0,8=1162,60m2</t>
  </si>
  <si>
    <t>6.2</t>
  </si>
  <si>
    <t>KNR 218/501/2</t>
  </si>
  <si>
    <t>Podłoże z materiałów sypkich, grubości 15˙cm1453,26x0,80=1162,60m2</t>
  </si>
  <si>
    <t>6.3</t>
  </si>
  <si>
    <t>KNRW 218/408/5</t>
  </si>
  <si>
    <t>Kanały z rur typu PVC łączone na wcisk, Fi˙315˙mm</t>
  </si>
  <si>
    <t>6.4</t>
  </si>
  <si>
    <t xml:space="preserve">KNRW 218/408/6
</t>
  </si>
  <si>
    <t>Kanały z rur typu PVC łączone na wcisk, Fi˙400˙mm</t>
  </si>
  <si>
    <t>6.5</t>
  </si>
  <si>
    <t xml:space="preserve">KNRW 218/408/7
</t>
  </si>
  <si>
    <t>Kanały z rur typu PVC łączone na wcisk, Fi˙500˙mm</t>
  </si>
  <si>
    <t>6.6</t>
  </si>
  <si>
    <t xml:space="preserve"> KNRW 218/408/8
</t>
  </si>
  <si>
    <t>Kanały z rur typu PVC łączone na wcisk, Fi˙630˙mm</t>
  </si>
  <si>
    <t>6.7</t>
  </si>
  <si>
    <t xml:space="preserve"> Kalkulacja indywidualna
</t>
  </si>
  <si>
    <t>Kanały z rur typu PVC łączone na wcisk, Fi˙800˙mm</t>
  </si>
  <si>
    <t>6.8</t>
  </si>
  <si>
    <t>KNRW 201/312/4 (1)</t>
  </si>
  <si>
    <t xml:space="preserve">Zasypywanie wykopów liniowych o ścianach pionowych, głębokość wykopu do 3,0˙m, grunt kategorii I-II, szerokość wykopu 0.8-1.5˙m zakup i dowóz piasku wraz z zasypaniem i zagęszczeniem 3014,54-(35,19+64,63+91,39+115,91+116,77)=3014,54-423,89=2590,65m3 </t>
  </si>
  <si>
    <t>6.9</t>
  </si>
  <si>
    <t xml:space="preserve"> KNRW 218/513/1 (1</t>
  </si>
  <si>
    <t xml:space="preserve">Studnie rewizyjne z kręgów betonowych w gotowym wykopie, Fi˙1000˙mm, głębokość 1,30˙m </t>
  </si>
  <si>
    <t>6.10</t>
  </si>
  <si>
    <t xml:space="preserve"> KNRW 218/513/3 (1</t>
  </si>
  <si>
    <t xml:space="preserve">Studnie rewizyjne z kręgów betonowych w gotowym wykopie, Fi˙1200˙mm, głębokość 2,0˙m </t>
  </si>
  <si>
    <t>6.11</t>
  </si>
  <si>
    <t xml:space="preserve"> KNRW 218/513/5 (1</t>
  </si>
  <si>
    <t xml:space="preserve">Studnie rewizyjne z kręgów betonowych w gotowym wykopie, Fi˙1500˙mm, głębokość 1,7˙m </t>
  </si>
  <si>
    <t>6.12</t>
  </si>
  <si>
    <t xml:space="preserve"> KNNR 4/1424/2 </t>
  </si>
  <si>
    <t>Studzienki ściekowe uliczne i podwórzowe, Fi˙500˙mm, z osadnikiem bez syfonu</t>
  </si>
  <si>
    <t>6.13</t>
  </si>
  <si>
    <t xml:space="preserve"> KNNR 11/505/3 (1)</t>
  </si>
  <si>
    <t>Przykanaliki z rur z tworzyw sztucznych, rury z PVC kielichowe, Dn˙200˙mm</t>
  </si>
  <si>
    <t>6.14</t>
  </si>
  <si>
    <t xml:space="preserve"> Kalkulacja indywidualna
Kalkulacja indywidualna</t>
  </si>
  <si>
    <t xml:space="preserve">Wpięcia istniejących przyłączy do KD "INSITU" FI 110
</t>
  </si>
  <si>
    <t>6.15</t>
  </si>
  <si>
    <t xml:space="preserve">Wpięcia istniejących przyłączy do KD "INSITU" FI 160
</t>
  </si>
  <si>
    <t>6.16</t>
  </si>
  <si>
    <t xml:space="preserve">KNNR 6/103/1 </t>
  </si>
  <si>
    <t xml:space="preserve">Profilowanie i zagęszczanie podłoża pod warstwy konstrukcyjne nawierzchni, wykonywane ręcznie, kategoria gruntu II-IV - pod korytka betonowe 300,00x0,70=210,00m2 </t>
  </si>
  <si>
    <t>6.17</t>
  </si>
  <si>
    <t xml:space="preserve">KNR 231/402/4 </t>
  </si>
  <si>
    <t xml:space="preserve">Ławy pod krawężniki, betonowa z oporem - pod korytka betonowe 300,00x0,70x0,10=21,00m3 </t>
  </si>
  <si>
    <t>6.18</t>
  </si>
  <si>
    <t xml:space="preserve">KNR 201/515/1 </t>
  </si>
  <si>
    <t xml:space="preserve">Ułożenie ścieków drogowych, ściek korytkowy o grubości 15˙cm 68,00+40,00+11,00+23,00+16,00+23,00+69,00+50,00 Razem 300,00m </t>
  </si>
  <si>
    <t>6.19</t>
  </si>
  <si>
    <t xml:space="preserve">
Wpięcie do KD istniejących przepustów pod drogą wraz z uszczelnieniem
</t>
  </si>
  <si>
    <t xml:space="preserve">Razem ODWODNIENIE KANALIZACJA DESZCZOWA </t>
  </si>
  <si>
    <t>7</t>
  </si>
  <si>
    <t>ZABEZPIECZENIE URZĄDZEŃ PODZIEMNYCH</t>
  </si>
  <si>
    <t>7.1</t>
  </si>
  <si>
    <t>7.2</t>
  </si>
  <si>
    <t xml:space="preserve">
Zabezpieczenie urządzeń poprzez nałożenie rury typu AROT fi 110mm wraz z zasypaniem piaskiem oraz zagęszczeniem 7,00x3,00=21,00m</t>
  </si>
  <si>
    <t xml:space="preserve">Razem ZABEZPIECZENIE URZĄDZEŃ PODZIEMNYCH </t>
  </si>
  <si>
    <t>8</t>
  </si>
  <si>
    <t xml:space="preserve"> KRAWĘŻNIKI, OBRZEŻA, PALISADA </t>
  </si>
  <si>
    <t>8.1</t>
  </si>
  <si>
    <t xml:space="preserve">Ławy pod krawężniki, betonowa z oporem - POD KRAWĘŻNIK 0,07x1780,00=124,60m3 </t>
  </si>
  <si>
    <t>8.2</t>
  </si>
  <si>
    <t xml:space="preserve">KNR 231/403/3 </t>
  </si>
  <si>
    <t xml:space="preserve">Krawężniki betonowe, wystające 15x30˙cm na podsypce cementowo-piaskowej </t>
  </si>
  <si>
    <t>8.3</t>
  </si>
  <si>
    <t xml:space="preserve">Ławy pod krawężniki, betonowa z oporem  POD OBRZEŻA 0,05x1780,00=89,00m3 </t>
  </si>
  <si>
    <t>8.4</t>
  </si>
  <si>
    <t xml:space="preserve">KNR 231/407/5 </t>
  </si>
  <si>
    <t xml:space="preserve">Obrzeża betonowe, 30x8˙cm na podsypce cementowo-piaskowej z wypełnieniem spoin zaprawą cementową </t>
  </si>
  <si>
    <t>8.5</t>
  </si>
  <si>
    <t xml:space="preserve"> KNR 231/402/4 </t>
  </si>
  <si>
    <t xml:space="preserve">Ławy pod krawężniki, betonowa z oporem - pod palisadę 0,07x3,00=0,21m3 </t>
  </si>
  <si>
    <t>8.6</t>
  </si>
  <si>
    <t xml:space="preserve">Kalkulacja indywidualna
</t>
  </si>
  <si>
    <t xml:space="preserve">Obrzegowanie chodnika z palisady wys 80cm - ZL-33
</t>
  </si>
  <si>
    <t xml:space="preserve">Razem KRAWĘŻNIKI, OBRZEŻA, PALISADA </t>
  </si>
  <si>
    <t>9</t>
  </si>
  <si>
    <t>CHODNIK</t>
  </si>
  <si>
    <t>9.1</t>
  </si>
  <si>
    <t xml:space="preserve">Profilowanie i zagęszczanie podłoża pod warstwy konstrukcyjne nawierzchni, wykonywane ręcznie, kategoria gruntu II-IV </t>
  </si>
  <si>
    <t>9.2</t>
  </si>
  <si>
    <t xml:space="preserve">KNR 231/104/7 </t>
  </si>
  <si>
    <t xml:space="preserve">Warstwy odsączające, w korycie lub na całej szerokości drogi, wykonanie i zagęszczenie mechaniczne, grubość warstwy po zagęszczeniu˙10˙cm </t>
  </si>
  <si>
    <t>9.3</t>
  </si>
  <si>
    <t xml:space="preserve">Stabilizacja Rm=2,5MPa z dowozu z Betoniarni gr 15,00cm
</t>
  </si>
  <si>
    <t>9.4</t>
  </si>
  <si>
    <t xml:space="preserve">KNR 231/511/3 (1)
</t>
  </si>
  <si>
    <t xml:space="preserve">Nawierzchnie z kostki brukowej betonowej, grubość 8˙cm, na podsypce cementowo-piaskowej, kostka szara - 5% kostka kolor </t>
  </si>
  <si>
    <t xml:space="preserve">Razem CHODNIK </t>
  </si>
  <si>
    <t>10</t>
  </si>
  <si>
    <t>ZJAZDY</t>
  </si>
  <si>
    <t>10.1</t>
  </si>
  <si>
    <t xml:space="preserve"> KNNR 6/103/1 </t>
  </si>
  <si>
    <t xml:space="preserve">Profilowanie i zagęszczanie podłoża pod warstwy konstrukcyjne nawierzchni, wykonywane ręcznie, kategoria gruntu II-IV 446,50 - zestawienie zjazdów + poza chodnikiem do granicy pasa drogowego ZL11-18,60m3; ZL13-11,60m2; ZL17/18-19,95m2; ZL26-21,50m2; ZL27-15,50m2; ZL32/33-31,80m2  Razem 446,50+118,95=565,45 </t>
  </si>
  <si>
    <t>10.2</t>
  </si>
  <si>
    <t>10.3</t>
  </si>
  <si>
    <t>10.4</t>
  </si>
  <si>
    <t xml:space="preserve">KNR 231/109/3 </t>
  </si>
  <si>
    <t xml:space="preserve">Podbudowy betonowe, bez dylatacji, grubość warstwy po zagęszczeniu 12˙cm Beton C12/15 </t>
  </si>
  <si>
    <t>10.5</t>
  </si>
  <si>
    <t xml:space="preserve">KNR 231/109/4 </t>
  </si>
  <si>
    <t xml:space="preserve">Podbudowy betonowe, bez dylatacji, dodatek za każdy następny 1˙cm grubości warstwy Krotność=3 </t>
  </si>
  <si>
    <t>10.6</t>
  </si>
  <si>
    <t xml:space="preserve">KNR 231/511/3 (2)
</t>
  </si>
  <si>
    <t>Nawierzchnie z kostki brukowej betonowej, grubość 8˙cm, na podsypce cementowo-piaskowej, kostka kolorowa</t>
  </si>
  <si>
    <t>10.7</t>
  </si>
  <si>
    <t xml:space="preserve">Profilowanie i zagęszczanie podłoża pod warstwy konstrukcyjne nawierzchni, wykonywane ręcznie, kategoria gruntu II-IV  - poza chodnikiem do granicy pasa drogowego ZL1-8,60m2; ZL2-9,60m2; ZL3-13,00m2;               ZL4-9,00m2; ZL5-9,00m2; ZL6-5,60m2; ZL7-8,00m2; ZL8-12,80m2; ZL9-12,60m2; ZL10-12,00m2; ZL12-12,00m2; ZL14-8,80m2; ZL15/16-18,80m2; ZL19-8,60m2; ZL20-7,80m2; ZL21-8,20m2;                    ZL22-14,20m2; ZL23-8,40m2; ZL24-7,00m2; ZL24a-12,40m2; ZL25-6,60m2; ZL28-11,20m2; ZL29-12,00m2; ZL30-12,00m2; ZL31-7,80m2; ZL34-14,00m2; ZL35-7,20m2; ZL36-9,20m2; ZL37-11,00m2; ZL38-12,00m2; ZL39-9,40m2; ZL40-10,20m2; ZL41-7,00m2 Razem 336,00m2 </t>
  </si>
  <si>
    <t>10.8</t>
  </si>
  <si>
    <t xml:space="preserve">KNR 231/114/5 </t>
  </si>
  <si>
    <t xml:space="preserve">Podbudowy z kruszyw, tłuczeń, warstwa dolna, grubość warstwy po zagęszczeniu 15˙cm  - poza chodnikiem do granicy pasa drogowego ZL1-8,60m2; ZL2-9,60m2; ZL3-13,00m2;               ZL4-9,00m2; ZL5-9,00m2; ZL6-5,60m2; ZL7-8,00m2; ZL8-12,80m2; ZL9-12,60m2; ZL10-12,00m2; ZL12-12,00m2; ZL14-8,80m2; ZL15/16-18,80m2; ZL19-8,60m2; ZL20-7,80m2; ZL21-8,20m2;                    ZL22-14,20m2; ZL23-8,40m2; ZL24-7,00m2; ZL24a-12,40m2; ZL25-6,60m2; ZL28-11,20m2; ZL29-12,00m2; ZL30-12,00m2; ZL31-7,80m2; ZL34-14,00m2; ZL35-7,20m2; ZL36-9,20m2; ZL37-11,00m2; ZL38-12,00m2; ZL39-9,40m2; ZL40-10,20m2; ZL41-7,00m2 Razem 336,00m2 </t>
  </si>
  <si>
    <t>10.9</t>
  </si>
  <si>
    <t xml:space="preserve"> KNR 231/114/6 </t>
  </si>
  <si>
    <t xml:space="preserve">Podbudowy z kruszyw, tłuczeń, warstwa dolna, dodatek za każdy dalszy 1˙cm grubości Krotność=5 </t>
  </si>
  <si>
    <t xml:space="preserve">Razem ZJAZDY </t>
  </si>
  <si>
    <t>11</t>
  </si>
  <si>
    <t xml:space="preserve"> POSZERZENIE JEZDNI DROGI</t>
  </si>
  <si>
    <t>11.1</t>
  </si>
  <si>
    <t xml:space="preserve"> KNR 201/205/2 </t>
  </si>
  <si>
    <t xml:space="preserve">Roboty ziemne koparkami podsiębiernymi z transportem urobku samochodami samowyładowczymi do 1˙km, koparka 0,15˙m3, grunt kategorii III 1780,00x0,50,62=551,80m3 </t>
  </si>
  <si>
    <t>11.2</t>
  </si>
  <si>
    <t xml:space="preserve">AT 3/101/2 </t>
  </si>
  <si>
    <t xml:space="preserve">Roboty remontowe, nawierzchnie bitumiczne, cięcie na głębokość 6-10˙cm </t>
  </si>
  <si>
    <t>11.3</t>
  </si>
  <si>
    <t xml:space="preserve">Profilowanie i zagęszczanie podłoża pod warstwy konstrukcyjne nawierzchni, wykonywane ręcznie, kategoria gruntu II-IV 1780,00x0,50=890,00m2 </t>
  </si>
  <si>
    <t>11.4</t>
  </si>
  <si>
    <t xml:space="preserve">Podbudowy z kruszyw, tłuczeń, warstwa dolna, grubość warstwy po zagęszczeniu 15˙cm </t>
  </si>
  <si>
    <t>11.5</t>
  </si>
  <si>
    <t xml:space="preserve">KNR 231/114/6 </t>
  </si>
  <si>
    <t>11.6</t>
  </si>
  <si>
    <t xml:space="preserve">Podbudowy betonowe, bez dylatacji, grubość warstwy po zagęszczeniu 10˙cm 1780,00x0,30=534,00m2 </t>
  </si>
  <si>
    <t>11.7</t>
  </si>
  <si>
    <t xml:space="preserve">Stabilizacja Rm=2,5MPa z dowozu z Betoniarni gr 20,00cm 1780,00x0,30=534,00m2 </t>
  </si>
  <si>
    <t>11.8</t>
  </si>
  <si>
    <t xml:space="preserve">Chodniki z kostki brukowej betonowej, grubość 8˙cm, podsypka cementowo-piaskowa z wypełnieniem spoin piaskiem, kostka szara - ŚCIEK PRZYKRAWĘŻNIKOWY SZER 20cm 1780,00x0,20=356,00m2 </t>
  </si>
  <si>
    <t>Razem POSZERZENIE JEZDNI DROGI</t>
  </si>
  <si>
    <t>12</t>
  </si>
  <si>
    <t xml:space="preserve"> Element</t>
  </si>
  <si>
    <t xml:space="preserve"> ELEMENTY BEZPIECZEŃSTWA RUCHU DROGOWEGO</t>
  </si>
  <si>
    <t>12.1</t>
  </si>
  <si>
    <t xml:space="preserve">KNR 231/702/2 </t>
  </si>
  <si>
    <t xml:space="preserve">Słupki do znaków drogowych, z rur stalowych, Fi˙70˙mm - przestawienie </t>
  </si>
  <si>
    <t>12.2</t>
  </si>
  <si>
    <t xml:space="preserve">KNR 231/703/2 </t>
  </si>
  <si>
    <t xml:space="preserve">Przymocowanie tablic znaków drogowych, znaki zakazu, nakazu, ostrzegawcze, informacyjne, powierzchnia ponad 0,3˙m2 - przestawienie </t>
  </si>
  <si>
    <t>12.3</t>
  </si>
  <si>
    <t xml:space="preserve">Barierka U11a
</t>
  </si>
  <si>
    <t>Razem ELEMENTY BEZPIECZEŃSTWA RUCHU DROGOWEGO</t>
  </si>
  <si>
    <t>13</t>
  </si>
  <si>
    <t xml:space="preserve">ROBOTY WYKOŃCZENIOWE </t>
  </si>
  <si>
    <t>13.1</t>
  </si>
  <si>
    <t xml:space="preserve"> KNR 231/1403/3 </t>
  </si>
  <si>
    <t xml:space="preserve">Oczyszczanie rowu z namułu, bez naruszania skarp, grubość namułu 30˙cm </t>
  </si>
  <si>
    <t xml:space="preserve">Razem ROBOTY WYKOŃCZENIOWE </t>
  </si>
  <si>
    <t>14</t>
  </si>
  <si>
    <t>ROBOTY GEODEZYJNE</t>
  </si>
  <si>
    <t>14.1</t>
  </si>
  <si>
    <t>Opracowanie inwentaryzacji powykonawczej</t>
  </si>
  <si>
    <t xml:space="preserve">Razem ROBOTY GEODEZYJNE </t>
  </si>
  <si>
    <t>Razem netto</t>
  </si>
  <si>
    <t>Vat 23%</t>
  </si>
  <si>
    <t>Ogółem brutto</t>
  </si>
  <si>
    <t xml:space="preserve">Rozebranie elementów betonowych - "YOMBY" 60x40x8 z umocnienia skarp - rozbiórka ręczna wraz z ułożeniem na palety transportowe i wywiezienie w miejsce wskazane przez Inwestora do 5 km 22,80+29,16+22,80+30,84+68,04+19,20+16,80+43,80+25,20+31,20+23,40+81,60+6 2,88+36,00+48,00+5,52+39,60+37,80+11,28+8,40+5,04+11,40+5,70+12,84+13,80+ 27,60+4,56+2,28+ 8,52+19,20+18,00=793,26m2 </t>
  </si>
  <si>
    <t xml:space="preserve">Zlokalizowanie urządzeń podziemnych - odkopanie Km 0+846,14-kabel eN; Km 1+018,08-kabe leN; Km 1+019,32-kabel eN; 1+0044,3-TT; KM1+068,48-kabel eN; Km 1+280,16-kabel eN; Km 1+709,38-kabel eN </t>
  </si>
  <si>
    <t>(zakres km 811,00 do km 1+073 KS6)</t>
  </si>
  <si>
    <t>Słownie złotych:……………………………………………………………………………………………………………………………………………………………………………………………………………………………………….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</si>
  <si>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r>
      <t xml:space="preserve">Część III kosztorys ofertowy </t>
    </r>
    <r>
      <rPr>
        <b/>
        <sz val="14"/>
        <color indexed="8"/>
        <rFont val="Calibri"/>
        <family val="2"/>
      </rPr>
      <t>„Przebudowa drogi powiatowej Nr 1359R ulicy Witosa w Ropczycach polegająca na budowie chodnika”.</t>
    </r>
  </si>
  <si>
    <t>*UWAGA! Wyzerowana pozycja "ilość" nie podlega wycenie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</si>
</sst>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3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Czcionka tekstu podstawoweg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/>
    </xf>
    <xf numFmtId="49" fontId="40" fillId="0" borderId="10" xfId="0" applyNumberFormat="1" applyFont="1" applyBorder="1" applyAlignment="1">
      <alignment vertical="top"/>
    </xf>
    <xf numFmtId="49" fontId="40" fillId="0" borderId="10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4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40" fillId="33" borderId="10" xfId="0" applyNumberFormat="1" applyFont="1" applyFill="1" applyBorder="1" applyAlignment="1">
      <alignment horizontal="center" vertical="center"/>
    </xf>
    <xf numFmtId="4" fontId="27" fillId="28" borderId="10" xfId="41" applyNumberFormat="1" applyBorder="1" applyAlignment="1">
      <alignment horizontal="center" vertical="center"/>
    </xf>
    <xf numFmtId="164" fontId="27" fillId="28" borderId="10" xfId="41" applyNumberFormat="1" applyBorder="1" applyAlignment="1">
      <alignment horizontal="center" vertical="center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wrapText="1"/>
    </xf>
    <xf numFmtId="0" fontId="37" fillId="28" borderId="0" xfId="41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0" fillId="34" borderId="10" xfId="0" applyNumberForma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4" fontId="27" fillId="34" borderId="10" xfId="41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vertical="top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right" vertical="center"/>
    </xf>
    <xf numFmtId="49" fontId="40" fillId="0" borderId="10" xfId="0" applyNumberFormat="1" applyFont="1" applyFill="1" applyBorder="1" applyAlignment="1">
      <alignment horizontal="right" vertical="top"/>
    </xf>
    <xf numFmtId="49" fontId="40" fillId="0" borderId="1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left" vertical="top"/>
    </xf>
    <xf numFmtId="49" fontId="42" fillId="35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left"/>
    </xf>
    <xf numFmtId="49" fontId="40" fillId="0" borderId="0" xfId="0" applyNumberFormat="1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90" zoomScaleNormal="90" zoomScalePageLayoutView="0" workbookViewId="0" topLeftCell="A103">
      <selection activeCell="C91" sqref="C91"/>
    </sheetView>
  </sheetViews>
  <sheetFormatPr defaultColWidth="9.140625" defaultRowHeight="15"/>
  <cols>
    <col min="1" max="1" width="4.57421875" style="30" customWidth="1"/>
    <col min="2" max="2" width="11.140625" style="0" customWidth="1"/>
    <col min="3" max="3" width="45.7109375" style="0" customWidth="1"/>
    <col min="4" max="4" width="4.57421875" style="0" bestFit="1" customWidth="1"/>
    <col min="5" max="5" width="8.57421875" style="0" customWidth="1"/>
    <col min="6" max="6" width="8.8515625" style="0" customWidth="1"/>
    <col min="7" max="7" width="13.421875" style="0" customWidth="1"/>
  </cols>
  <sheetData>
    <row r="1" spans="1:7" ht="52.5" customHeight="1">
      <c r="A1" s="61" t="s">
        <v>281</v>
      </c>
      <c r="B1" s="61"/>
      <c r="C1" s="61"/>
      <c r="D1" s="61"/>
      <c r="E1" s="61"/>
      <c r="F1" s="61"/>
      <c r="G1" s="61"/>
    </row>
    <row r="2" spans="5:7" ht="14.25">
      <c r="E2" s="44" t="s">
        <v>279</v>
      </c>
      <c r="F2" s="44"/>
      <c r="G2" s="44"/>
    </row>
    <row r="3" spans="1:7" ht="14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3" ht="14.25">
      <c r="A4" s="3">
        <v>1</v>
      </c>
      <c r="B4" s="4" t="s">
        <v>7</v>
      </c>
      <c r="C4" s="38" t="s">
        <v>8</v>
      </c>
    </row>
    <row r="5" spans="1:7" ht="32.25" customHeight="1">
      <c r="A5" s="6" t="s">
        <v>9</v>
      </c>
      <c r="B5" s="7" t="s">
        <v>10</v>
      </c>
      <c r="C5" s="8" t="s">
        <v>11</v>
      </c>
      <c r="D5" s="9" t="s">
        <v>12</v>
      </c>
      <c r="E5" s="36">
        <v>1</v>
      </c>
      <c r="F5" s="10"/>
      <c r="G5" s="10">
        <f>E5*F5</f>
        <v>0</v>
      </c>
    </row>
    <row r="6" spans="1:7" ht="34.5" customHeight="1">
      <c r="A6" s="6" t="s">
        <v>13</v>
      </c>
      <c r="B6" s="11" t="s">
        <v>10</v>
      </c>
      <c r="C6" s="8" t="s">
        <v>14</v>
      </c>
      <c r="D6" s="9" t="s">
        <v>15</v>
      </c>
      <c r="E6" s="36">
        <v>1</v>
      </c>
      <c r="F6" s="10"/>
      <c r="G6" s="10">
        <f>E6*F6</f>
        <v>0</v>
      </c>
    </row>
    <row r="7" spans="1:7" ht="66" customHeight="1">
      <c r="A7" s="6" t="s">
        <v>16</v>
      </c>
      <c r="B7" s="11" t="s">
        <v>17</v>
      </c>
      <c r="C7" s="8" t="s">
        <v>18</v>
      </c>
      <c r="D7" s="9" t="s">
        <v>19</v>
      </c>
      <c r="E7" s="37">
        <v>0.262</v>
      </c>
      <c r="F7" s="10"/>
      <c r="G7" s="10">
        <f>E7*F7</f>
        <v>0</v>
      </c>
    </row>
    <row r="8" spans="1:7" ht="27.75" customHeight="1">
      <c r="A8" s="6" t="s">
        <v>20</v>
      </c>
      <c r="B8" s="7" t="s">
        <v>21</v>
      </c>
      <c r="C8" s="8" t="s">
        <v>22</v>
      </c>
      <c r="D8" s="9" t="s">
        <v>23</v>
      </c>
      <c r="E8" s="36">
        <v>0.065</v>
      </c>
      <c r="F8" s="10"/>
      <c r="G8" s="10">
        <f>E8*F8</f>
        <v>0</v>
      </c>
    </row>
    <row r="9" spans="1:7" ht="33" customHeight="1">
      <c r="A9" s="47" t="s">
        <v>24</v>
      </c>
      <c r="B9" s="53" t="s">
        <v>25</v>
      </c>
      <c r="C9" s="49" t="s">
        <v>26</v>
      </c>
      <c r="D9" s="50" t="s">
        <v>12</v>
      </c>
      <c r="E9" s="51">
        <v>0</v>
      </c>
      <c r="F9" s="52"/>
      <c r="G9" s="52">
        <f>E9*F9</f>
        <v>0</v>
      </c>
    </row>
    <row r="10" spans="1:7" ht="35.25" customHeight="1">
      <c r="A10" s="47" t="s">
        <v>27</v>
      </c>
      <c r="B10" s="53" t="s">
        <v>28</v>
      </c>
      <c r="C10" s="49" t="s">
        <v>29</v>
      </c>
      <c r="D10" s="50" t="s">
        <v>12</v>
      </c>
      <c r="E10" s="51">
        <v>0</v>
      </c>
      <c r="F10" s="52"/>
      <c r="G10" s="52">
        <f>E10*F10</f>
        <v>0</v>
      </c>
    </row>
    <row r="11" spans="1:7" ht="14.25">
      <c r="A11" s="59" t="s">
        <v>30</v>
      </c>
      <c r="B11" s="59"/>
      <c r="C11" s="59"/>
      <c r="G11" s="35">
        <f>SUM(G5:G10)</f>
        <v>0</v>
      </c>
    </row>
    <row r="12" spans="1:3" ht="14.25">
      <c r="A12" s="3" t="s">
        <v>31</v>
      </c>
      <c r="B12" s="12" t="s">
        <v>7</v>
      </c>
      <c r="C12" s="39" t="s">
        <v>32</v>
      </c>
    </row>
    <row r="13" spans="1:7" ht="196.5" customHeight="1">
      <c r="A13" s="6" t="s">
        <v>33</v>
      </c>
      <c r="B13" s="13" t="s">
        <v>34</v>
      </c>
      <c r="C13" s="8" t="s">
        <v>35</v>
      </c>
      <c r="D13" s="9" t="s">
        <v>36</v>
      </c>
      <c r="E13" s="36">
        <v>612.5</v>
      </c>
      <c r="F13" s="10"/>
      <c r="G13" s="10">
        <f>E13*F13</f>
        <v>0</v>
      </c>
    </row>
    <row r="14" spans="1:7" ht="100.5" customHeight="1">
      <c r="A14" s="6" t="s">
        <v>37</v>
      </c>
      <c r="B14" s="13" t="s">
        <v>38</v>
      </c>
      <c r="C14" s="8" t="s">
        <v>39</v>
      </c>
      <c r="D14" s="9" t="s">
        <v>40</v>
      </c>
      <c r="E14" s="36">
        <v>612.5</v>
      </c>
      <c r="F14" s="10"/>
      <c r="G14" s="10">
        <f>E14*F14</f>
        <v>0</v>
      </c>
    </row>
    <row r="15" spans="1:7" ht="261">
      <c r="A15" s="6" t="s">
        <v>41</v>
      </c>
      <c r="B15" s="13" t="s">
        <v>42</v>
      </c>
      <c r="C15" s="8" t="s">
        <v>43</v>
      </c>
      <c r="D15" s="9" t="s">
        <v>40</v>
      </c>
      <c r="E15" s="36">
        <v>642.43</v>
      </c>
      <c r="F15" s="10"/>
      <c r="G15" s="10">
        <f>E15*F15</f>
        <v>0</v>
      </c>
    </row>
    <row r="16" spans="1:7" ht="57.75">
      <c r="A16" s="14" t="s">
        <v>44</v>
      </c>
      <c r="B16" s="8" t="s">
        <v>38</v>
      </c>
      <c r="C16" s="8" t="s">
        <v>45</v>
      </c>
      <c r="D16" s="9" t="s">
        <v>40</v>
      </c>
      <c r="E16" s="36">
        <v>642.43</v>
      </c>
      <c r="F16" s="10"/>
      <c r="G16" s="10">
        <f>E16*F16</f>
        <v>0</v>
      </c>
    </row>
    <row r="17" spans="1:7" ht="14.25">
      <c r="A17" s="59" t="s">
        <v>46</v>
      </c>
      <c r="B17" s="59"/>
      <c r="C17" s="59"/>
      <c r="G17" s="35">
        <f>SUM(G13:G16)</f>
        <v>0</v>
      </c>
    </row>
    <row r="18" spans="1:3" ht="14.25">
      <c r="A18" s="15" t="s">
        <v>47</v>
      </c>
      <c r="B18" s="5" t="s">
        <v>7</v>
      </c>
      <c r="C18" s="39" t="s">
        <v>48</v>
      </c>
    </row>
    <row r="19" spans="1:7" ht="120.75" customHeight="1">
      <c r="A19" s="6" t="s">
        <v>49</v>
      </c>
      <c r="B19" s="11" t="s">
        <v>50</v>
      </c>
      <c r="C19" s="8" t="s">
        <v>51</v>
      </c>
      <c r="D19" s="9" t="s">
        <v>36</v>
      </c>
      <c r="E19" s="36">
        <v>58.64</v>
      </c>
      <c r="F19" s="10"/>
      <c r="G19" s="10">
        <f aca="true" t="shared" si="0" ref="G19:G33">E19*F19</f>
        <v>0</v>
      </c>
    </row>
    <row r="20" spans="1:7" ht="167.25" customHeight="1">
      <c r="A20" s="6" t="s">
        <v>52</v>
      </c>
      <c r="B20" s="11" t="s">
        <v>53</v>
      </c>
      <c r="C20" s="8" t="s">
        <v>54</v>
      </c>
      <c r="D20" s="9" t="s">
        <v>36</v>
      </c>
      <c r="E20" s="36">
        <v>58.64</v>
      </c>
      <c r="F20" s="10"/>
      <c r="G20" s="10">
        <f t="shared" si="0"/>
        <v>0</v>
      </c>
    </row>
    <row r="21" spans="1:7" ht="43.5">
      <c r="A21" s="6" t="s">
        <v>55</v>
      </c>
      <c r="B21" s="11" t="s">
        <v>56</v>
      </c>
      <c r="C21" s="8" t="s">
        <v>57</v>
      </c>
      <c r="D21" s="9" t="s">
        <v>36</v>
      </c>
      <c r="E21" s="36">
        <v>27.36</v>
      </c>
      <c r="F21" s="10"/>
      <c r="G21" s="10">
        <f t="shared" si="0"/>
        <v>0</v>
      </c>
    </row>
    <row r="22" spans="1:7" ht="43.5">
      <c r="A22" s="47" t="s">
        <v>58</v>
      </c>
      <c r="B22" s="48" t="s">
        <v>59</v>
      </c>
      <c r="C22" s="49" t="s">
        <v>60</v>
      </c>
      <c r="D22" s="50" t="s">
        <v>61</v>
      </c>
      <c r="E22" s="51">
        <v>0</v>
      </c>
      <c r="F22" s="52"/>
      <c r="G22" s="52">
        <f t="shared" si="0"/>
        <v>0</v>
      </c>
    </row>
    <row r="23" spans="1:7" ht="43.5">
      <c r="A23" s="47" t="s">
        <v>62</v>
      </c>
      <c r="B23" s="48" t="s">
        <v>63</v>
      </c>
      <c r="C23" s="49" t="s">
        <v>64</v>
      </c>
      <c r="D23" s="50" t="s">
        <v>36</v>
      </c>
      <c r="E23" s="51">
        <v>0</v>
      </c>
      <c r="F23" s="52"/>
      <c r="G23" s="52">
        <f t="shared" si="0"/>
        <v>0</v>
      </c>
    </row>
    <row r="24" spans="1:7" ht="43.5">
      <c r="A24" s="47" t="s">
        <v>65</v>
      </c>
      <c r="B24" s="48" t="s">
        <v>63</v>
      </c>
      <c r="C24" s="49" t="s">
        <v>66</v>
      </c>
      <c r="D24" s="50" t="s">
        <v>36</v>
      </c>
      <c r="E24" s="51">
        <v>0</v>
      </c>
      <c r="F24" s="52"/>
      <c r="G24" s="52">
        <f t="shared" si="0"/>
        <v>0</v>
      </c>
    </row>
    <row r="25" spans="1:7" ht="43.5">
      <c r="A25" s="47" t="s">
        <v>67</v>
      </c>
      <c r="B25" s="48" t="s">
        <v>68</v>
      </c>
      <c r="C25" s="49" t="s">
        <v>69</v>
      </c>
      <c r="D25" s="50" t="s">
        <v>61</v>
      </c>
      <c r="E25" s="51">
        <v>0</v>
      </c>
      <c r="F25" s="52"/>
      <c r="G25" s="52">
        <f t="shared" si="0"/>
        <v>0</v>
      </c>
    </row>
    <row r="26" spans="1:7" ht="93.75" customHeight="1">
      <c r="A26" s="6" t="s">
        <v>70</v>
      </c>
      <c r="B26" s="11" t="s">
        <v>71</v>
      </c>
      <c r="C26" s="8" t="s">
        <v>72</v>
      </c>
      <c r="D26" s="9" t="s">
        <v>61</v>
      </c>
      <c r="E26" s="36">
        <v>32.2</v>
      </c>
      <c r="F26" s="10"/>
      <c r="G26" s="10">
        <f t="shared" si="0"/>
        <v>0</v>
      </c>
    </row>
    <row r="27" spans="1:7" ht="43.5">
      <c r="A27" s="47" t="s">
        <v>73</v>
      </c>
      <c r="B27" s="48" t="s">
        <v>74</v>
      </c>
      <c r="C27" s="49" t="s">
        <v>75</v>
      </c>
      <c r="D27" s="50" t="s">
        <v>61</v>
      </c>
      <c r="E27" s="51">
        <v>0</v>
      </c>
      <c r="F27" s="52"/>
      <c r="G27" s="52">
        <f t="shared" si="0"/>
        <v>0</v>
      </c>
    </row>
    <row r="28" spans="1:7" ht="57.75">
      <c r="A28" s="6" t="s">
        <v>76</v>
      </c>
      <c r="B28" s="11" t="s">
        <v>71</v>
      </c>
      <c r="C28" s="8" t="s">
        <v>77</v>
      </c>
      <c r="D28" s="9" t="s">
        <v>61</v>
      </c>
      <c r="E28" s="36">
        <v>9.4</v>
      </c>
      <c r="F28" s="10"/>
      <c r="G28" s="10">
        <f t="shared" si="0"/>
        <v>0</v>
      </c>
    </row>
    <row r="29" spans="1:7" ht="43.5">
      <c r="A29" s="47" t="s">
        <v>78</v>
      </c>
      <c r="B29" s="48" t="s">
        <v>68</v>
      </c>
      <c r="C29" s="49" t="s">
        <v>79</v>
      </c>
      <c r="D29" s="50" t="s">
        <v>61</v>
      </c>
      <c r="E29" s="51">
        <v>0</v>
      </c>
      <c r="F29" s="52"/>
      <c r="G29" s="52">
        <f t="shared" si="0"/>
        <v>0</v>
      </c>
    </row>
    <row r="30" spans="1:7" ht="57.75">
      <c r="A30" s="47" t="s">
        <v>80</v>
      </c>
      <c r="B30" s="48" t="s">
        <v>74</v>
      </c>
      <c r="C30" s="49" t="s">
        <v>81</v>
      </c>
      <c r="D30" s="50" t="s">
        <v>61</v>
      </c>
      <c r="E30" s="51">
        <v>0</v>
      </c>
      <c r="F30" s="52"/>
      <c r="G30" s="52">
        <f t="shared" si="0"/>
        <v>0</v>
      </c>
    </row>
    <row r="31" spans="1:7" ht="72">
      <c r="A31" s="6" t="s">
        <v>82</v>
      </c>
      <c r="B31" s="11" t="s">
        <v>83</v>
      </c>
      <c r="C31" s="8" t="s">
        <v>84</v>
      </c>
      <c r="D31" s="9" t="s">
        <v>40</v>
      </c>
      <c r="E31" s="36">
        <v>1.14</v>
      </c>
      <c r="F31" s="10"/>
      <c r="G31" s="10">
        <f t="shared" si="0"/>
        <v>0</v>
      </c>
    </row>
    <row r="32" spans="1:7" ht="28.5">
      <c r="A32" s="47" t="s">
        <v>85</v>
      </c>
      <c r="B32" s="48" t="s">
        <v>63</v>
      </c>
      <c r="C32" s="49" t="s">
        <v>86</v>
      </c>
      <c r="D32" s="50" t="s">
        <v>61</v>
      </c>
      <c r="E32" s="51">
        <v>0</v>
      </c>
      <c r="F32" s="52"/>
      <c r="G32" s="52">
        <f t="shared" si="0"/>
        <v>0</v>
      </c>
    </row>
    <row r="33" spans="1:7" ht="28.5">
      <c r="A33" s="47" t="s">
        <v>87</v>
      </c>
      <c r="B33" s="48" t="s">
        <v>63</v>
      </c>
      <c r="C33" s="49" t="s">
        <v>88</v>
      </c>
      <c r="D33" s="50" t="s">
        <v>61</v>
      </c>
      <c r="E33" s="51">
        <v>0</v>
      </c>
      <c r="F33" s="52"/>
      <c r="G33" s="52">
        <f t="shared" si="0"/>
        <v>0</v>
      </c>
    </row>
    <row r="34" spans="1:7" ht="14.25">
      <c r="A34" s="59" t="s">
        <v>89</v>
      </c>
      <c r="B34" s="59"/>
      <c r="C34" s="59"/>
      <c r="G34" s="35">
        <f>SUM(G19:G33)</f>
        <v>0</v>
      </c>
    </row>
    <row r="35" spans="1:3" ht="14.25">
      <c r="A35" s="3" t="s">
        <v>90</v>
      </c>
      <c r="B35" s="12" t="s">
        <v>7</v>
      </c>
      <c r="C35" s="39" t="s">
        <v>91</v>
      </c>
    </row>
    <row r="36" spans="1:7" ht="101.25">
      <c r="A36" s="6" t="s">
        <v>92</v>
      </c>
      <c r="B36" s="13" t="s">
        <v>63</v>
      </c>
      <c r="C36" s="8" t="s">
        <v>93</v>
      </c>
      <c r="D36" s="9" t="s">
        <v>61</v>
      </c>
      <c r="E36" s="36">
        <v>209</v>
      </c>
      <c r="F36" s="10"/>
      <c r="G36" s="10">
        <f>E36*F36</f>
        <v>0</v>
      </c>
    </row>
    <row r="37" spans="1:7" ht="144" customHeight="1">
      <c r="A37" s="6" t="s">
        <v>94</v>
      </c>
      <c r="B37" s="13" t="s">
        <v>63</v>
      </c>
      <c r="C37" s="43" t="s">
        <v>277</v>
      </c>
      <c r="D37" s="9" t="s">
        <v>36</v>
      </c>
      <c r="E37" s="36">
        <v>253.44</v>
      </c>
      <c r="F37" s="10"/>
      <c r="G37" s="10">
        <f>E37*F37</f>
        <v>0</v>
      </c>
    </row>
    <row r="38" spans="1:7" ht="39" customHeight="1">
      <c r="A38" s="6" t="s">
        <v>95</v>
      </c>
      <c r="B38" s="8" t="s">
        <v>63</v>
      </c>
      <c r="C38" s="8" t="s">
        <v>96</v>
      </c>
      <c r="D38" s="9" t="s">
        <v>36</v>
      </c>
      <c r="E38" s="36">
        <v>10</v>
      </c>
      <c r="F38" s="10"/>
      <c r="G38" s="10">
        <f>E38*F38</f>
        <v>0</v>
      </c>
    </row>
    <row r="39" spans="1:7" ht="14.25">
      <c r="A39" s="59" t="s">
        <v>97</v>
      </c>
      <c r="B39" s="59"/>
      <c r="C39" s="59"/>
      <c r="G39" s="35">
        <f>SUM(G36:G38)</f>
        <v>0</v>
      </c>
    </row>
    <row r="40" spans="1:3" ht="14.25">
      <c r="A40" s="3" t="s">
        <v>98</v>
      </c>
      <c r="B40" s="12" t="s">
        <v>7</v>
      </c>
      <c r="C40" s="39" t="s">
        <v>99</v>
      </c>
    </row>
    <row r="41" spans="1:7" ht="149.25" customHeight="1">
      <c r="A41" s="6" t="s">
        <v>100</v>
      </c>
      <c r="B41" s="11" t="s">
        <v>101</v>
      </c>
      <c r="C41" s="8" t="s">
        <v>102</v>
      </c>
      <c r="D41" s="9" t="s">
        <v>40</v>
      </c>
      <c r="E41" s="36">
        <v>53.39</v>
      </c>
      <c r="F41" s="10"/>
      <c r="G41" s="10">
        <f>E41*F41</f>
        <v>0</v>
      </c>
    </row>
    <row r="42" spans="1:7" ht="43.5">
      <c r="A42" s="6" t="s">
        <v>103</v>
      </c>
      <c r="B42" s="11" t="s">
        <v>104</v>
      </c>
      <c r="C42" s="8" t="s">
        <v>105</v>
      </c>
      <c r="D42" s="9" t="s">
        <v>40</v>
      </c>
      <c r="E42" s="36">
        <v>53.39</v>
      </c>
      <c r="F42" s="10"/>
      <c r="G42" s="10">
        <f>E42*F42</f>
        <v>0</v>
      </c>
    </row>
    <row r="43" spans="1:7" ht="28.5">
      <c r="A43" s="47" t="s">
        <v>106</v>
      </c>
      <c r="B43" s="48" t="s">
        <v>63</v>
      </c>
      <c r="C43" s="49" t="s">
        <v>107</v>
      </c>
      <c r="D43" s="50" t="s">
        <v>61</v>
      </c>
      <c r="E43" s="51">
        <v>0</v>
      </c>
      <c r="F43" s="52"/>
      <c r="G43" s="52">
        <f>E43*F43</f>
        <v>0</v>
      </c>
    </row>
    <row r="44" spans="1:7" ht="14.25">
      <c r="A44" s="59" t="s">
        <v>108</v>
      </c>
      <c r="B44" s="59"/>
      <c r="C44" s="59"/>
      <c r="G44" s="35">
        <f>SUM(G41:G43)</f>
        <v>0</v>
      </c>
    </row>
    <row r="45" spans="1:3" ht="14.25">
      <c r="A45" s="16" t="s">
        <v>109</v>
      </c>
      <c r="B45" s="5" t="s">
        <v>7</v>
      </c>
      <c r="C45" s="40" t="s">
        <v>110</v>
      </c>
    </row>
    <row r="46" spans="1:7" ht="66.75" customHeight="1">
      <c r="A46" s="17" t="s">
        <v>111</v>
      </c>
      <c r="B46" s="13" t="s">
        <v>112</v>
      </c>
      <c r="C46" s="8" t="s">
        <v>113</v>
      </c>
      <c r="D46" s="9" t="s">
        <v>36</v>
      </c>
      <c r="E46" s="36">
        <v>211.7</v>
      </c>
      <c r="F46" s="10"/>
      <c r="G46" s="10">
        <f aca="true" t="shared" si="1" ref="G46:G64">E46*F46</f>
        <v>0</v>
      </c>
    </row>
    <row r="47" spans="1:7" ht="14.25">
      <c r="A47" s="17" t="s">
        <v>114</v>
      </c>
      <c r="B47" s="13" t="s">
        <v>115</v>
      </c>
      <c r="C47" s="8" t="s">
        <v>116</v>
      </c>
      <c r="D47" s="9" t="s">
        <v>36</v>
      </c>
      <c r="E47" s="36">
        <v>211.7</v>
      </c>
      <c r="F47" s="10"/>
      <c r="G47" s="10">
        <f t="shared" si="1"/>
        <v>0</v>
      </c>
    </row>
    <row r="48" spans="1:7" ht="14.25">
      <c r="A48" s="54" t="s">
        <v>117</v>
      </c>
      <c r="B48" s="55" t="s">
        <v>118</v>
      </c>
      <c r="C48" s="49" t="s">
        <v>119</v>
      </c>
      <c r="D48" s="50" t="s">
        <v>61</v>
      </c>
      <c r="E48" s="51">
        <v>0</v>
      </c>
      <c r="F48" s="52"/>
      <c r="G48" s="52">
        <f t="shared" si="1"/>
        <v>0</v>
      </c>
    </row>
    <row r="49" spans="1:7" ht="28.5">
      <c r="A49" s="54" t="s">
        <v>120</v>
      </c>
      <c r="B49" s="55" t="s">
        <v>121</v>
      </c>
      <c r="C49" s="48" t="s">
        <v>122</v>
      </c>
      <c r="D49" s="50" t="s">
        <v>61</v>
      </c>
      <c r="E49" s="51">
        <v>0</v>
      </c>
      <c r="F49" s="52"/>
      <c r="G49" s="52">
        <f t="shared" si="1"/>
        <v>0</v>
      </c>
    </row>
    <row r="50" spans="1:7" ht="28.5">
      <c r="A50" s="54" t="s">
        <v>123</v>
      </c>
      <c r="B50" s="55" t="s">
        <v>124</v>
      </c>
      <c r="C50" s="49" t="s">
        <v>125</v>
      </c>
      <c r="D50" s="50" t="s">
        <v>61</v>
      </c>
      <c r="E50" s="51">
        <v>0</v>
      </c>
      <c r="F50" s="52"/>
      <c r="G50" s="52">
        <f t="shared" si="1"/>
        <v>0</v>
      </c>
    </row>
    <row r="51" spans="1:7" ht="28.5">
      <c r="A51" s="17" t="s">
        <v>126</v>
      </c>
      <c r="B51" s="13" t="s">
        <v>127</v>
      </c>
      <c r="C51" s="11" t="s">
        <v>128</v>
      </c>
      <c r="D51" s="9" t="s">
        <v>61</v>
      </c>
      <c r="E51" s="36">
        <v>55</v>
      </c>
      <c r="F51" s="10"/>
      <c r="G51" s="10">
        <f t="shared" si="1"/>
        <v>0</v>
      </c>
    </row>
    <row r="52" spans="1:7" ht="43.5">
      <c r="A52" s="17" t="s">
        <v>129</v>
      </c>
      <c r="B52" s="13" t="s">
        <v>130</v>
      </c>
      <c r="C52" s="11" t="s">
        <v>131</v>
      </c>
      <c r="D52" s="9" t="s">
        <v>61</v>
      </c>
      <c r="E52" s="36">
        <v>188.34</v>
      </c>
      <c r="F52" s="10"/>
      <c r="G52" s="10">
        <f t="shared" si="1"/>
        <v>0</v>
      </c>
    </row>
    <row r="53" spans="1:7" ht="108" customHeight="1">
      <c r="A53" s="17" t="s">
        <v>132</v>
      </c>
      <c r="B53" s="13" t="s">
        <v>133</v>
      </c>
      <c r="C53" s="11" t="s">
        <v>134</v>
      </c>
      <c r="D53" s="9" t="s">
        <v>40</v>
      </c>
      <c r="E53" s="36">
        <v>183.75</v>
      </c>
      <c r="F53" s="10"/>
      <c r="G53" s="10">
        <f t="shared" si="1"/>
        <v>0</v>
      </c>
    </row>
    <row r="54" spans="1:7" ht="28.5">
      <c r="A54" s="54" t="s">
        <v>135</v>
      </c>
      <c r="B54" s="55" t="s">
        <v>136</v>
      </c>
      <c r="C54" s="49" t="s">
        <v>137</v>
      </c>
      <c r="D54" s="50" t="s">
        <v>12</v>
      </c>
      <c r="E54" s="51">
        <v>0</v>
      </c>
      <c r="F54" s="52"/>
      <c r="G54" s="52">
        <f t="shared" si="1"/>
        <v>0</v>
      </c>
    </row>
    <row r="55" spans="1:7" ht="28.5">
      <c r="A55" s="54" t="s">
        <v>138</v>
      </c>
      <c r="B55" s="55" t="s">
        <v>139</v>
      </c>
      <c r="C55" s="49" t="s">
        <v>140</v>
      </c>
      <c r="D55" s="50" t="s">
        <v>12</v>
      </c>
      <c r="E55" s="51">
        <v>0</v>
      </c>
      <c r="F55" s="52"/>
      <c r="G55" s="52">
        <f t="shared" si="1"/>
        <v>0</v>
      </c>
    </row>
    <row r="56" spans="1:7" ht="28.5">
      <c r="A56" s="17" t="s">
        <v>141</v>
      </c>
      <c r="B56" s="13" t="s">
        <v>142</v>
      </c>
      <c r="C56" s="8" t="s">
        <v>143</v>
      </c>
      <c r="D56" s="9" t="s">
        <v>12</v>
      </c>
      <c r="E56" s="36">
        <v>6</v>
      </c>
      <c r="F56" s="10"/>
      <c r="G56" s="10">
        <f t="shared" si="1"/>
        <v>0</v>
      </c>
    </row>
    <row r="57" spans="1:7" ht="28.5">
      <c r="A57" s="17" t="s">
        <v>144</v>
      </c>
      <c r="B57" s="13" t="s">
        <v>145</v>
      </c>
      <c r="C57" s="8" t="s">
        <v>146</v>
      </c>
      <c r="D57" s="9" t="s">
        <v>12</v>
      </c>
      <c r="E57" s="36">
        <v>5</v>
      </c>
      <c r="F57" s="10"/>
      <c r="G57" s="10">
        <f t="shared" si="1"/>
        <v>0</v>
      </c>
    </row>
    <row r="58" spans="1:7" ht="42.75" customHeight="1">
      <c r="A58" s="17" t="s">
        <v>147</v>
      </c>
      <c r="B58" s="13" t="s">
        <v>148</v>
      </c>
      <c r="C58" s="8" t="s">
        <v>149</v>
      </c>
      <c r="D58" s="9" t="s">
        <v>61</v>
      </c>
      <c r="E58" s="36">
        <v>15</v>
      </c>
      <c r="F58" s="10"/>
      <c r="G58" s="10">
        <f t="shared" si="1"/>
        <v>0</v>
      </c>
    </row>
    <row r="59" spans="1:7" ht="57.75">
      <c r="A59" s="54" t="s">
        <v>150</v>
      </c>
      <c r="B59" s="55" t="s">
        <v>151</v>
      </c>
      <c r="C59" s="49" t="s">
        <v>152</v>
      </c>
      <c r="D59" s="50" t="s">
        <v>12</v>
      </c>
      <c r="E59" s="51">
        <v>0</v>
      </c>
      <c r="F59" s="52"/>
      <c r="G59" s="52">
        <f t="shared" si="1"/>
        <v>0</v>
      </c>
    </row>
    <row r="60" spans="1:7" ht="57.75">
      <c r="A60" s="54" t="s">
        <v>153</v>
      </c>
      <c r="B60" s="55" t="s">
        <v>151</v>
      </c>
      <c r="C60" s="49" t="s">
        <v>154</v>
      </c>
      <c r="D60" s="50" t="s">
        <v>12</v>
      </c>
      <c r="E60" s="51">
        <v>0</v>
      </c>
      <c r="F60" s="52"/>
      <c r="G60" s="52">
        <f t="shared" si="1"/>
        <v>0</v>
      </c>
    </row>
    <row r="61" spans="1:7" ht="63.75" customHeight="1">
      <c r="A61" s="17" t="s">
        <v>155</v>
      </c>
      <c r="B61" s="13" t="s">
        <v>156</v>
      </c>
      <c r="C61" s="8" t="s">
        <v>157</v>
      </c>
      <c r="D61" s="9" t="s">
        <v>36</v>
      </c>
      <c r="E61" s="36">
        <v>171.5</v>
      </c>
      <c r="F61" s="10"/>
      <c r="G61" s="10">
        <f t="shared" si="1"/>
        <v>0</v>
      </c>
    </row>
    <row r="62" spans="1:7" ht="38.25" customHeight="1">
      <c r="A62" s="54" t="s">
        <v>158</v>
      </c>
      <c r="B62" s="55" t="s">
        <v>159</v>
      </c>
      <c r="C62" s="49" t="s">
        <v>160</v>
      </c>
      <c r="D62" s="50" t="s">
        <v>40</v>
      </c>
      <c r="E62" s="51">
        <v>0</v>
      </c>
      <c r="F62" s="52"/>
      <c r="G62" s="52">
        <f t="shared" si="1"/>
        <v>0</v>
      </c>
    </row>
    <row r="63" spans="1:7" ht="28.5">
      <c r="A63" s="54" t="s">
        <v>161</v>
      </c>
      <c r="B63" s="55" t="s">
        <v>162</v>
      </c>
      <c r="C63" s="49" t="s">
        <v>163</v>
      </c>
      <c r="D63" s="50" t="s">
        <v>61</v>
      </c>
      <c r="E63" s="51">
        <v>0</v>
      </c>
      <c r="F63" s="52"/>
      <c r="G63" s="52">
        <f t="shared" si="1"/>
        <v>0</v>
      </c>
    </row>
    <row r="64" spans="1:7" ht="43.5">
      <c r="A64" s="54" t="s">
        <v>164</v>
      </c>
      <c r="B64" s="55" t="s">
        <v>10</v>
      </c>
      <c r="C64" s="49" t="s">
        <v>165</v>
      </c>
      <c r="D64" s="50" t="s">
        <v>12</v>
      </c>
      <c r="E64" s="51">
        <v>0</v>
      </c>
      <c r="F64" s="52"/>
      <c r="G64" s="52">
        <f t="shared" si="1"/>
        <v>0</v>
      </c>
    </row>
    <row r="65" spans="1:7" ht="14.25">
      <c r="A65" s="58" t="s">
        <v>166</v>
      </c>
      <c r="B65" s="58"/>
      <c r="C65" s="58"/>
      <c r="G65" s="35">
        <f>SUM(G46:G64)</f>
        <v>0</v>
      </c>
    </row>
    <row r="66" spans="1:3" ht="14.25">
      <c r="A66" s="16" t="s">
        <v>167</v>
      </c>
      <c r="B66" s="18" t="s">
        <v>7</v>
      </c>
      <c r="C66" s="39" t="s">
        <v>168</v>
      </c>
    </row>
    <row r="67" spans="1:7" ht="70.5" customHeight="1">
      <c r="A67" s="6" t="s">
        <v>169</v>
      </c>
      <c r="B67" s="11" t="s">
        <v>130</v>
      </c>
      <c r="C67" s="43" t="s">
        <v>278</v>
      </c>
      <c r="D67" s="19" t="s">
        <v>12</v>
      </c>
      <c r="E67" s="36">
        <v>5</v>
      </c>
      <c r="F67" s="10"/>
      <c r="G67" s="10">
        <f>E67*F67</f>
        <v>0</v>
      </c>
    </row>
    <row r="68" spans="1:7" ht="43.5">
      <c r="A68" s="6" t="s">
        <v>170</v>
      </c>
      <c r="B68" s="11" t="s">
        <v>63</v>
      </c>
      <c r="C68" s="20" t="s">
        <v>171</v>
      </c>
      <c r="D68" s="19" t="s">
        <v>61</v>
      </c>
      <c r="E68" s="36">
        <v>21</v>
      </c>
      <c r="F68" s="10"/>
      <c r="G68" s="10">
        <f>E68*F68</f>
        <v>0</v>
      </c>
    </row>
    <row r="69" spans="1:7" ht="14.25">
      <c r="A69" s="58" t="s">
        <v>172</v>
      </c>
      <c r="B69" s="58"/>
      <c r="C69" s="58"/>
      <c r="G69" s="35">
        <f>SUM(G67:G68)</f>
        <v>0</v>
      </c>
    </row>
    <row r="70" spans="1:7" ht="14.25">
      <c r="A70" s="16" t="s">
        <v>173</v>
      </c>
      <c r="B70" s="18" t="s">
        <v>7</v>
      </c>
      <c r="C70" s="41" t="s">
        <v>174</v>
      </c>
      <c r="D70" s="21"/>
      <c r="E70" s="21"/>
      <c r="F70" s="21"/>
      <c r="G70" s="21"/>
    </row>
    <row r="71" spans="1:7" ht="49.5" customHeight="1">
      <c r="A71" s="6" t="s">
        <v>175</v>
      </c>
      <c r="B71" s="11" t="s">
        <v>159</v>
      </c>
      <c r="C71" s="11" t="s">
        <v>176</v>
      </c>
      <c r="D71" s="9" t="s">
        <v>40</v>
      </c>
      <c r="E71" s="36">
        <f>0.07*262</f>
        <v>18.340000000000003</v>
      </c>
      <c r="F71" s="10"/>
      <c r="G71" s="10">
        <f aca="true" t="shared" si="2" ref="G71:G76">E71*F71</f>
        <v>0</v>
      </c>
    </row>
    <row r="72" spans="1:7" ht="39" customHeight="1">
      <c r="A72" s="6" t="s">
        <v>177</v>
      </c>
      <c r="B72" s="11" t="s">
        <v>178</v>
      </c>
      <c r="C72" s="11" t="s">
        <v>179</v>
      </c>
      <c r="D72" s="9" t="s">
        <v>61</v>
      </c>
      <c r="E72" s="36">
        <v>262</v>
      </c>
      <c r="F72" s="10"/>
      <c r="G72" s="10">
        <f t="shared" si="2"/>
        <v>0</v>
      </c>
    </row>
    <row r="73" spans="1:7" ht="46.5" customHeight="1">
      <c r="A73" s="6" t="s">
        <v>180</v>
      </c>
      <c r="B73" s="11" t="s">
        <v>159</v>
      </c>
      <c r="C73" s="11" t="s">
        <v>181</v>
      </c>
      <c r="D73" s="9" t="s">
        <v>40</v>
      </c>
      <c r="E73" s="36">
        <f>260*0.05</f>
        <v>13</v>
      </c>
      <c r="F73" s="10"/>
      <c r="G73" s="10">
        <f t="shared" si="2"/>
        <v>0</v>
      </c>
    </row>
    <row r="74" spans="1:7" ht="53.25" customHeight="1">
      <c r="A74" s="6" t="s">
        <v>182</v>
      </c>
      <c r="B74" s="11" t="s">
        <v>183</v>
      </c>
      <c r="C74" s="11" t="s">
        <v>184</v>
      </c>
      <c r="D74" s="9" t="s">
        <v>61</v>
      </c>
      <c r="E74" s="36">
        <v>260</v>
      </c>
      <c r="F74" s="10"/>
      <c r="G74" s="10">
        <f t="shared" si="2"/>
        <v>0</v>
      </c>
    </row>
    <row r="75" spans="1:7" ht="36" customHeight="1">
      <c r="A75" s="47" t="s">
        <v>185</v>
      </c>
      <c r="B75" s="48" t="s">
        <v>186</v>
      </c>
      <c r="C75" s="48" t="s">
        <v>187</v>
      </c>
      <c r="D75" s="50" t="s">
        <v>40</v>
      </c>
      <c r="E75" s="51">
        <v>0</v>
      </c>
      <c r="F75" s="52"/>
      <c r="G75" s="52">
        <f t="shared" si="2"/>
        <v>0</v>
      </c>
    </row>
    <row r="76" spans="1:7" ht="43.5">
      <c r="A76" s="47" t="s">
        <v>188</v>
      </c>
      <c r="B76" s="48" t="s">
        <v>189</v>
      </c>
      <c r="C76" s="48" t="s">
        <v>190</v>
      </c>
      <c r="D76" s="50" t="s">
        <v>61</v>
      </c>
      <c r="E76" s="51">
        <v>0</v>
      </c>
      <c r="F76" s="52"/>
      <c r="G76" s="52">
        <f t="shared" si="2"/>
        <v>0</v>
      </c>
    </row>
    <row r="77" spans="1:7" ht="14.25">
      <c r="A77" s="58" t="s">
        <v>191</v>
      </c>
      <c r="B77" s="58"/>
      <c r="C77" s="58"/>
      <c r="G77" s="35">
        <f>SUM(G71:G76)</f>
        <v>0</v>
      </c>
    </row>
    <row r="78" spans="1:3" ht="14.25">
      <c r="A78" s="16" t="s">
        <v>192</v>
      </c>
      <c r="B78" s="18" t="s">
        <v>7</v>
      </c>
      <c r="C78" s="42" t="s">
        <v>193</v>
      </c>
    </row>
    <row r="79" spans="1:7" ht="28.5">
      <c r="A79" s="6" t="s">
        <v>194</v>
      </c>
      <c r="B79" s="11" t="s">
        <v>156</v>
      </c>
      <c r="C79" s="11" t="s">
        <v>195</v>
      </c>
      <c r="D79" s="9" t="s">
        <v>36</v>
      </c>
      <c r="E79" s="36">
        <v>461</v>
      </c>
      <c r="F79" s="10"/>
      <c r="G79" s="10">
        <f>E79*F79</f>
        <v>0</v>
      </c>
    </row>
    <row r="80" spans="1:7" ht="28.5">
      <c r="A80" s="6" t="s">
        <v>196</v>
      </c>
      <c r="B80" s="11" t="s">
        <v>197</v>
      </c>
      <c r="C80" s="11" t="s">
        <v>198</v>
      </c>
      <c r="D80" s="9" t="s">
        <v>36</v>
      </c>
      <c r="E80" s="36">
        <v>461</v>
      </c>
      <c r="F80" s="10"/>
      <c r="G80" s="10">
        <f>E80*F80</f>
        <v>0</v>
      </c>
    </row>
    <row r="81" spans="1:7" ht="43.5">
      <c r="A81" s="6" t="s">
        <v>199</v>
      </c>
      <c r="B81" s="11" t="s">
        <v>189</v>
      </c>
      <c r="C81" s="11" t="s">
        <v>200</v>
      </c>
      <c r="D81" s="9" t="s">
        <v>36</v>
      </c>
      <c r="E81" s="36">
        <v>461</v>
      </c>
      <c r="F81" s="10"/>
      <c r="G81" s="10">
        <f>E81*F81</f>
        <v>0</v>
      </c>
    </row>
    <row r="82" spans="1:7" ht="54" customHeight="1">
      <c r="A82" s="6" t="s">
        <v>201</v>
      </c>
      <c r="B82" s="11" t="s">
        <v>202</v>
      </c>
      <c r="C82" s="11" t="s">
        <v>203</v>
      </c>
      <c r="D82" s="9" t="s">
        <v>36</v>
      </c>
      <c r="E82" s="36">
        <v>461</v>
      </c>
      <c r="F82" s="45"/>
      <c r="G82" s="10">
        <f>E82*F82</f>
        <v>0</v>
      </c>
    </row>
    <row r="83" spans="1:7" ht="14.25">
      <c r="A83" s="58" t="s">
        <v>204</v>
      </c>
      <c r="B83" s="58"/>
      <c r="C83" s="58"/>
      <c r="F83" s="46"/>
      <c r="G83" s="35">
        <f>SUM(G79:G82)</f>
        <v>0</v>
      </c>
    </row>
    <row r="84" spans="1:6" ht="14.25">
      <c r="A84" s="16" t="s">
        <v>205</v>
      </c>
      <c r="B84" s="18" t="s">
        <v>7</v>
      </c>
      <c r="C84" s="41" t="s">
        <v>206</v>
      </c>
      <c r="F84" s="46"/>
    </row>
    <row r="85" spans="1:7" ht="109.5" customHeight="1">
      <c r="A85" s="6" t="s">
        <v>207</v>
      </c>
      <c r="B85" s="11" t="s">
        <v>208</v>
      </c>
      <c r="C85" s="11" t="s">
        <v>209</v>
      </c>
      <c r="D85" s="9" t="s">
        <v>36</v>
      </c>
      <c r="E85" s="36">
        <v>107</v>
      </c>
      <c r="F85" s="45"/>
      <c r="G85" s="10">
        <f aca="true" t="shared" si="3" ref="G85:G93">E85*F85</f>
        <v>0</v>
      </c>
    </row>
    <row r="86" spans="1:7" ht="67.5" customHeight="1">
      <c r="A86" s="6" t="s">
        <v>210</v>
      </c>
      <c r="B86" s="11" t="s">
        <v>197</v>
      </c>
      <c r="C86" s="11" t="s">
        <v>198</v>
      </c>
      <c r="D86" s="9" t="s">
        <v>36</v>
      </c>
      <c r="E86" s="36">
        <v>107</v>
      </c>
      <c r="F86" s="45"/>
      <c r="G86" s="10">
        <f t="shared" si="3"/>
        <v>0</v>
      </c>
    </row>
    <row r="87" spans="1:7" ht="43.5">
      <c r="A87" s="6" t="s">
        <v>211</v>
      </c>
      <c r="B87" s="11" t="s">
        <v>130</v>
      </c>
      <c r="C87" s="11" t="s">
        <v>200</v>
      </c>
      <c r="D87" s="23" t="s">
        <v>36</v>
      </c>
      <c r="E87" s="36">
        <v>107</v>
      </c>
      <c r="F87" s="45"/>
      <c r="G87" s="10">
        <f t="shared" si="3"/>
        <v>0</v>
      </c>
    </row>
    <row r="88" spans="1:7" ht="28.5">
      <c r="A88" s="6" t="s">
        <v>212</v>
      </c>
      <c r="B88" s="11" t="s">
        <v>213</v>
      </c>
      <c r="C88" s="8" t="s">
        <v>214</v>
      </c>
      <c r="D88" s="23" t="s">
        <v>36</v>
      </c>
      <c r="E88" s="36">
        <v>107</v>
      </c>
      <c r="F88" s="45"/>
      <c r="G88" s="10">
        <f t="shared" si="3"/>
        <v>0</v>
      </c>
    </row>
    <row r="89" spans="1:7" ht="36" customHeight="1">
      <c r="A89" s="6" t="s">
        <v>215</v>
      </c>
      <c r="B89" s="24" t="s">
        <v>216</v>
      </c>
      <c r="C89" s="8" t="s">
        <v>217</v>
      </c>
      <c r="D89" s="23" t="s">
        <v>36</v>
      </c>
      <c r="E89" s="36">
        <v>107</v>
      </c>
      <c r="F89" s="45"/>
      <c r="G89" s="10">
        <f t="shared" si="3"/>
        <v>0</v>
      </c>
    </row>
    <row r="90" spans="1:7" ht="57" customHeight="1">
      <c r="A90" s="6" t="s">
        <v>218</v>
      </c>
      <c r="B90" s="11" t="s">
        <v>219</v>
      </c>
      <c r="C90" s="8" t="s">
        <v>220</v>
      </c>
      <c r="D90" s="23" t="s">
        <v>36</v>
      </c>
      <c r="E90" s="36">
        <v>107</v>
      </c>
      <c r="F90" s="45"/>
      <c r="G90" s="10">
        <f t="shared" si="3"/>
        <v>0</v>
      </c>
    </row>
    <row r="91" spans="1:7" ht="191.25" customHeight="1">
      <c r="A91" s="6" t="s">
        <v>221</v>
      </c>
      <c r="B91" s="24" t="s">
        <v>156</v>
      </c>
      <c r="C91" s="8" t="s">
        <v>222</v>
      </c>
      <c r="D91" s="23" t="s">
        <v>36</v>
      </c>
      <c r="E91" s="36">
        <v>62.8</v>
      </c>
      <c r="F91" s="10"/>
      <c r="G91" s="10">
        <f t="shared" si="3"/>
        <v>0</v>
      </c>
    </row>
    <row r="92" spans="1:7" ht="130.5">
      <c r="A92" s="6" t="s">
        <v>223</v>
      </c>
      <c r="B92" s="24" t="s">
        <v>224</v>
      </c>
      <c r="C92" s="8" t="s">
        <v>225</v>
      </c>
      <c r="D92" s="23" t="s">
        <v>36</v>
      </c>
      <c r="E92" s="36">
        <v>62.8</v>
      </c>
      <c r="F92" s="10"/>
      <c r="G92" s="10">
        <f t="shared" si="3"/>
        <v>0</v>
      </c>
    </row>
    <row r="93" spans="1:7" ht="28.5">
      <c r="A93" s="6" t="s">
        <v>226</v>
      </c>
      <c r="B93" s="24" t="s">
        <v>227</v>
      </c>
      <c r="C93" s="8" t="s">
        <v>228</v>
      </c>
      <c r="D93" s="23" t="s">
        <v>36</v>
      </c>
      <c r="E93" s="36">
        <v>62.8</v>
      </c>
      <c r="F93" s="10"/>
      <c r="G93" s="10">
        <f t="shared" si="3"/>
        <v>0</v>
      </c>
    </row>
    <row r="94" spans="1:7" ht="14.25">
      <c r="A94" s="58" t="s">
        <v>229</v>
      </c>
      <c r="B94" s="58"/>
      <c r="C94" s="58"/>
      <c r="G94" s="35">
        <f>SUM(G85:G93)</f>
        <v>0</v>
      </c>
    </row>
    <row r="95" spans="1:3" ht="14.25">
      <c r="A95" s="16" t="s">
        <v>230</v>
      </c>
      <c r="B95" s="22" t="s">
        <v>7</v>
      </c>
      <c r="C95" s="39" t="s">
        <v>231</v>
      </c>
    </row>
    <row r="96" spans="1:7" ht="43.5">
      <c r="A96" s="6" t="s">
        <v>232</v>
      </c>
      <c r="B96" s="24" t="s">
        <v>233</v>
      </c>
      <c r="C96" s="8" t="s">
        <v>234</v>
      </c>
      <c r="D96" s="23" t="s">
        <v>40</v>
      </c>
      <c r="E96" s="36">
        <v>64.88</v>
      </c>
      <c r="F96" s="10"/>
      <c r="G96" s="10">
        <f aca="true" t="shared" si="4" ref="G96:G103">E96*F96</f>
        <v>0</v>
      </c>
    </row>
    <row r="97" spans="1:7" ht="14.25">
      <c r="A97" s="6" t="s">
        <v>235</v>
      </c>
      <c r="B97" s="24" t="s">
        <v>236</v>
      </c>
      <c r="C97" s="8" t="s">
        <v>237</v>
      </c>
      <c r="D97" s="23" t="s">
        <v>61</v>
      </c>
      <c r="E97" s="36">
        <v>262</v>
      </c>
      <c r="F97" s="10"/>
      <c r="G97" s="10">
        <f t="shared" si="4"/>
        <v>0</v>
      </c>
    </row>
    <row r="98" spans="1:7" ht="57" customHeight="1">
      <c r="A98" s="6" t="s">
        <v>238</v>
      </c>
      <c r="B98" s="24" t="s">
        <v>156</v>
      </c>
      <c r="C98" s="8" t="s">
        <v>239</v>
      </c>
      <c r="D98" s="23" t="s">
        <v>36</v>
      </c>
      <c r="E98" s="36">
        <v>131</v>
      </c>
      <c r="F98" s="10"/>
      <c r="G98" s="10">
        <f t="shared" si="4"/>
        <v>0</v>
      </c>
    </row>
    <row r="99" spans="1:7" ht="39" customHeight="1">
      <c r="A99" s="6" t="s">
        <v>240</v>
      </c>
      <c r="B99" s="24" t="s">
        <v>224</v>
      </c>
      <c r="C99" s="8" t="s">
        <v>241</v>
      </c>
      <c r="D99" s="23" t="s">
        <v>36</v>
      </c>
      <c r="E99" s="36">
        <v>131</v>
      </c>
      <c r="F99" s="10"/>
      <c r="G99" s="10">
        <f t="shared" si="4"/>
        <v>0</v>
      </c>
    </row>
    <row r="100" spans="1:7" ht="40.5" customHeight="1">
      <c r="A100" s="6" t="s">
        <v>242</v>
      </c>
      <c r="B100" s="24" t="s">
        <v>243</v>
      </c>
      <c r="C100" s="8" t="s">
        <v>228</v>
      </c>
      <c r="D100" s="23" t="s">
        <v>36</v>
      </c>
      <c r="E100" s="36">
        <v>131</v>
      </c>
      <c r="F100" s="10"/>
      <c r="G100" s="10">
        <f t="shared" si="4"/>
        <v>0</v>
      </c>
    </row>
    <row r="101" spans="1:7" ht="28.5">
      <c r="A101" s="6" t="s">
        <v>244</v>
      </c>
      <c r="B101" s="24" t="s">
        <v>213</v>
      </c>
      <c r="C101" s="8" t="s">
        <v>245</v>
      </c>
      <c r="D101" s="23" t="s">
        <v>36</v>
      </c>
      <c r="E101" s="36">
        <v>131</v>
      </c>
      <c r="F101" s="45"/>
      <c r="G101" s="10">
        <f t="shared" si="4"/>
        <v>0</v>
      </c>
    </row>
    <row r="102" spans="1:7" ht="43.5">
      <c r="A102" s="6" t="s">
        <v>246</v>
      </c>
      <c r="B102" s="11" t="s">
        <v>130</v>
      </c>
      <c r="C102" s="13" t="s">
        <v>247</v>
      </c>
      <c r="D102" s="23" t="s">
        <v>36</v>
      </c>
      <c r="E102" s="36">
        <v>131</v>
      </c>
      <c r="F102" s="45"/>
      <c r="G102" s="10">
        <f t="shared" si="4"/>
        <v>0</v>
      </c>
    </row>
    <row r="103" spans="1:7" ht="43.5">
      <c r="A103" s="6" t="s">
        <v>248</v>
      </c>
      <c r="B103" s="11" t="s">
        <v>63</v>
      </c>
      <c r="C103" s="8" t="s">
        <v>249</v>
      </c>
      <c r="D103" s="23" t="s">
        <v>36</v>
      </c>
      <c r="E103" s="36">
        <v>26.3</v>
      </c>
      <c r="F103" s="45"/>
      <c r="G103" s="10">
        <f t="shared" si="4"/>
        <v>0</v>
      </c>
    </row>
    <row r="104" spans="1:7" ht="14.25">
      <c r="A104" s="58" t="s">
        <v>250</v>
      </c>
      <c r="B104" s="58"/>
      <c r="C104" s="58"/>
      <c r="G104" s="35">
        <f>SUM(G96:G103)</f>
        <v>0</v>
      </c>
    </row>
    <row r="105" spans="1:3" ht="14.25">
      <c r="A105" s="16" t="s">
        <v>251</v>
      </c>
      <c r="B105" s="18" t="s">
        <v>252</v>
      </c>
      <c r="C105" s="39" t="s">
        <v>253</v>
      </c>
    </row>
    <row r="106" spans="1:7" ht="14.25">
      <c r="A106" s="6" t="s">
        <v>254</v>
      </c>
      <c r="B106" s="11" t="s">
        <v>255</v>
      </c>
      <c r="C106" s="8" t="s">
        <v>256</v>
      </c>
      <c r="D106" s="23" t="s">
        <v>12</v>
      </c>
      <c r="E106" s="36">
        <v>1</v>
      </c>
      <c r="F106" s="10"/>
      <c r="G106" s="10">
        <f>E106*F106</f>
        <v>0</v>
      </c>
    </row>
    <row r="107" spans="1:7" ht="57" customHeight="1">
      <c r="A107" s="6" t="s">
        <v>257</v>
      </c>
      <c r="B107" s="11" t="s">
        <v>258</v>
      </c>
      <c r="C107" s="11" t="s">
        <v>259</v>
      </c>
      <c r="D107" s="23" t="s">
        <v>12</v>
      </c>
      <c r="E107" s="36">
        <v>1</v>
      </c>
      <c r="F107" s="10"/>
      <c r="G107" s="10">
        <f>E107*F107</f>
        <v>0</v>
      </c>
    </row>
    <row r="108" spans="1:7" ht="43.5">
      <c r="A108" s="47" t="s">
        <v>260</v>
      </c>
      <c r="B108" s="48" t="s">
        <v>189</v>
      </c>
      <c r="C108" s="48" t="s">
        <v>261</v>
      </c>
      <c r="D108" s="56" t="s">
        <v>61</v>
      </c>
      <c r="E108" s="51">
        <v>0</v>
      </c>
      <c r="F108" s="52"/>
      <c r="G108" s="52">
        <f>E108*F108</f>
        <v>0</v>
      </c>
    </row>
    <row r="109" spans="1:7" ht="14.25">
      <c r="A109" s="58" t="s">
        <v>262</v>
      </c>
      <c r="B109" s="58"/>
      <c r="C109" s="58"/>
      <c r="G109" s="35">
        <f>SUM(G106:G108)</f>
        <v>0</v>
      </c>
    </row>
    <row r="110" spans="1:3" ht="14.25">
      <c r="A110" s="16" t="s">
        <v>263</v>
      </c>
      <c r="B110" s="18" t="s">
        <v>7</v>
      </c>
      <c r="C110" s="41" t="s">
        <v>264</v>
      </c>
    </row>
    <row r="111" spans="1:7" ht="14.25">
      <c r="A111" s="47" t="s">
        <v>265</v>
      </c>
      <c r="B111" s="48" t="s">
        <v>266</v>
      </c>
      <c r="C111" s="48" t="s">
        <v>267</v>
      </c>
      <c r="D111" s="56" t="s">
        <v>61</v>
      </c>
      <c r="E111" s="51">
        <v>0</v>
      </c>
      <c r="F111" s="52"/>
      <c r="G111" s="52">
        <f>E111*F111</f>
        <v>0</v>
      </c>
    </row>
    <row r="112" spans="1:7" ht="14.25">
      <c r="A112" s="58" t="s">
        <v>268</v>
      </c>
      <c r="B112" s="58"/>
      <c r="C112" s="58"/>
      <c r="G112" s="35">
        <f>SUM(G111)</f>
        <v>0</v>
      </c>
    </row>
    <row r="113" spans="1:3" ht="14.25">
      <c r="A113" s="16" t="s">
        <v>269</v>
      </c>
      <c r="B113" s="18" t="s">
        <v>7</v>
      </c>
      <c r="C113" s="41" t="s">
        <v>270</v>
      </c>
    </row>
    <row r="114" spans="1:7" ht="33" customHeight="1">
      <c r="A114" s="6" t="s">
        <v>271</v>
      </c>
      <c r="B114" s="11" t="s">
        <v>130</v>
      </c>
      <c r="C114" s="11" t="s">
        <v>272</v>
      </c>
      <c r="D114" s="23" t="s">
        <v>15</v>
      </c>
      <c r="E114" s="36">
        <v>0.2</v>
      </c>
      <c r="F114" s="10"/>
      <c r="G114" s="10">
        <f>E114*F114</f>
        <v>0</v>
      </c>
    </row>
    <row r="115" spans="1:7" ht="14.25">
      <c r="A115" s="58" t="s">
        <v>273</v>
      </c>
      <c r="B115" s="58"/>
      <c r="C115" s="58"/>
      <c r="G115" s="35">
        <f>SUM(G114)</f>
        <v>0</v>
      </c>
    </row>
    <row r="116" spans="1:7" ht="18">
      <c r="A116" s="25"/>
      <c r="B116" s="26"/>
      <c r="C116" s="26"/>
      <c r="D116" s="57" t="s">
        <v>274</v>
      </c>
      <c r="E116" s="57"/>
      <c r="F116" s="57"/>
      <c r="G116" s="27">
        <f>G115+G112+G109+G104+G94+G83+G69+G65+G44+G39+G34+G17+G11+G77</f>
        <v>0</v>
      </c>
    </row>
    <row r="117" spans="1:7" ht="18">
      <c r="A117" s="25"/>
      <c r="B117" s="26"/>
      <c r="C117" s="26"/>
      <c r="D117" s="57" t="s">
        <v>275</v>
      </c>
      <c r="E117" s="57"/>
      <c r="F117" s="57"/>
      <c r="G117" s="27">
        <f>23%*G116</f>
        <v>0</v>
      </c>
    </row>
    <row r="118" spans="1:7" ht="18">
      <c r="A118" s="25"/>
      <c r="B118" s="26"/>
      <c r="C118" s="26"/>
      <c r="D118" s="57" t="s">
        <v>276</v>
      </c>
      <c r="E118" s="57"/>
      <c r="F118" s="57"/>
      <c r="G118" s="27">
        <f>G117+G116</f>
        <v>0</v>
      </c>
    </row>
    <row r="119" spans="1:7" ht="14.25">
      <c r="A119" s="25"/>
      <c r="B119" s="26"/>
      <c r="C119" s="26"/>
      <c r="D119" s="28"/>
      <c r="E119" s="29"/>
      <c r="F119" s="29"/>
      <c r="G119" s="29"/>
    </row>
    <row r="120" spans="1:7" ht="14.25">
      <c r="A120" s="60" t="s">
        <v>280</v>
      </c>
      <c r="B120" s="60"/>
      <c r="C120" s="60"/>
      <c r="D120" s="60"/>
      <c r="E120" s="60"/>
      <c r="F120" s="60"/>
      <c r="G120" s="60"/>
    </row>
    <row r="121" spans="2:7" ht="14.25">
      <c r="B121" s="31"/>
      <c r="C121" s="26"/>
      <c r="D121" s="28"/>
      <c r="E121" s="32"/>
      <c r="F121" s="32"/>
      <c r="G121" s="29"/>
    </row>
    <row r="122" spans="1:7" ht="14.25">
      <c r="A122" s="63" t="s">
        <v>282</v>
      </c>
      <c r="B122" s="62"/>
      <c r="C122" s="62"/>
      <c r="D122" s="28"/>
      <c r="E122" s="32"/>
      <c r="F122" s="32"/>
      <c r="G122" s="29"/>
    </row>
    <row r="123" spans="2:7" ht="14.25">
      <c r="B123" s="31"/>
      <c r="C123" s="26"/>
      <c r="D123" s="28"/>
      <c r="E123" s="32"/>
      <c r="F123" s="32"/>
      <c r="G123" s="32"/>
    </row>
    <row r="124" spans="2:7" ht="14.25">
      <c r="B124" s="31"/>
      <c r="C124" s="26"/>
      <c r="D124" s="28"/>
      <c r="E124" s="32"/>
      <c r="F124" s="32"/>
      <c r="G124" s="32"/>
    </row>
    <row r="125" spans="2:7" ht="14.25">
      <c r="B125" s="31"/>
      <c r="C125" s="26"/>
      <c r="D125" s="28"/>
      <c r="E125" s="32"/>
      <c r="F125" s="32"/>
      <c r="G125" s="32"/>
    </row>
    <row r="126" spans="2:7" ht="14.25">
      <c r="B126" s="31"/>
      <c r="C126" s="26"/>
      <c r="D126" s="28"/>
      <c r="E126" s="32"/>
      <c r="F126" s="32"/>
      <c r="G126" s="32"/>
    </row>
    <row r="127" spans="2:7" ht="14.25">
      <c r="B127" s="31"/>
      <c r="C127" s="26"/>
      <c r="E127" s="33"/>
      <c r="F127" s="33"/>
      <c r="G127" s="29"/>
    </row>
    <row r="128" spans="2:7" ht="14.25">
      <c r="B128" s="31"/>
      <c r="C128" s="26"/>
      <c r="E128" s="33"/>
      <c r="F128" s="33"/>
      <c r="G128" s="29"/>
    </row>
    <row r="129" spans="2:6" ht="14.25">
      <c r="B129" s="31"/>
      <c r="C129" s="26"/>
      <c r="E129" s="33"/>
      <c r="F129" s="33"/>
    </row>
    <row r="130" spans="2:6" ht="14.25">
      <c r="B130" s="31"/>
      <c r="C130" s="26"/>
      <c r="E130" s="33"/>
      <c r="F130" s="33"/>
    </row>
    <row r="131" spans="3:6" ht="14.25">
      <c r="C131" s="34"/>
      <c r="E131" s="33"/>
      <c r="F131" s="33"/>
    </row>
    <row r="132" ht="14.25">
      <c r="C132" s="34"/>
    </row>
    <row r="133" ht="14.25">
      <c r="C133" s="34"/>
    </row>
    <row r="134" ht="14.25">
      <c r="C134" s="34"/>
    </row>
    <row r="135" ht="14.25">
      <c r="C135" s="34"/>
    </row>
    <row r="136" ht="14.25">
      <c r="C136" s="34"/>
    </row>
    <row r="137" ht="14.25">
      <c r="C137" s="34"/>
    </row>
    <row r="138" ht="14.25">
      <c r="C138" s="34"/>
    </row>
  </sheetData>
  <sheetProtection/>
  <mergeCells count="20">
    <mergeCell ref="A1:G1"/>
    <mergeCell ref="A120:G120"/>
    <mergeCell ref="A122:C122"/>
    <mergeCell ref="A112:C112"/>
    <mergeCell ref="A115:C115"/>
    <mergeCell ref="D116:F116"/>
    <mergeCell ref="D117:F117"/>
    <mergeCell ref="D118:F118"/>
    <mergeCell ref="A109:C109"/>
    <mergeCell ref="A11:C11"/>
    <mergeCell ref="A17:C17"/>
    <mergeCell ref="A34:C34"/>
    <mergeCell ref="A39:C39"/>
    <mergeCell ref="A44:C44"/>
    <mergeCell ref="A65:C65"/>
    <mergeCell ref="A69:C69"/>
    <mergeCell ref="A77:C77"/>
    <mergeCell ref="A83:C83"/>
    <mergeCell ref="A94:C94"/>
    <mergeCell ref="A104:C10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id1</dc:creator>
  <cp:keywords/>
  <dc:description/>
  <cp:lastModifiedBy>Marta Cesarz</cp:lastModifiedBy>
  <cp:lastPrinted>2019-10-25T16:20:20Z</cp:lastPrinted>
  <dcterms:created xsi:type="dcterms:W3CDTF">2019-10-24T07:38:09Z</dcterms:created>
  <dcterms:modified xsi:type="dcterms:W3CDTF">2019-10-25T16:27:55Z</dcterms:modified>
  <cp:category/>
  <cp:version/>
  <cp:contentType/>
  <cp:contentStatus/>
</cp:coreProperties>
</file>