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chał\Documents\marek praca\Miedźwiada przez wieś\"/>
    </mc:Choice>
  </mc:AlternateContent>
  <bookViews>
    <workbookView xWindow="10350" yWindow="1530" windowWidth="15675" windowHeight="13320" activeTab="1"/>
  </bookViews>
  <sheets>
    <sheet name="Przedmiar" sheetId="2" r:id="rId1"/>
    <sheet name="Kosztorys" sheetId="1" r:id="rId2"/>
  </sheets>
  <calcPr calcId="152511" fullPrecision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60" i="2" l="1"/>
  <c r="E51" i="2"/>
  <c r="E46" i="2"/>
  <c r="E44" i="2"/>
  <c r="E42" i="2"/>
  <c r="E41" i="2"/>
  <c r="E37" i="2"/>
  <c r="E36" i="2"/>
  <c r="E30" i="2" s="1"/>
  <c r="E35" i="2"/>
  <c r="E33" i="2"/>
  <c r="E32" i="2"/>
  <c r="E13" i="2"/>
  <c r="E15" i="2" s="1"/>
  <c r="C10" i="2"/>
  <c r="C10" i="1"/>
  <c r="G7" i="1"/>
  <c r="E40" i="2" l="1"/>
  <c r="E29" i="2"/>
  <c r="G37" i="1"/>
  <c r="G40" i="1"/>
  <c r="G41" i="1"/>
  <c r="G29" i="1"/>
  <c r="G9" i="1"/>
  <c r="G12" i="1"/>
  <c r="G13" i="1"/>
  <c r="G14" i="1"/>
  <c r="G15" i="1"/>
  <c r="G16" i="1"/>
  <c r="G17" i="1"/>
  <c r="G18" i="1"/>
  <c r="G19" i="1"/>
  <c r="G20" i="1"/>
  <c r="G23" i="1"/>
  <c r="G24" i="1"/>
  <c r="G25" i="1"/>
  <c r="G26" i="1"/>
  <c r="G30" i="1"/>
  <c r="G32" i="1"/>
  <c r="G33" i="1"/>
  <c r="G35" i="1"/>
  <c r="G36" i="1"/>
  <c r="G42" i="1"/>
  <c r="G44" i="1"/>
  <c r="G46" i="1"/>
  <c r="G48" i="1"/>
  <c r="G49" i="1"/>
  <c r="G51" i="1"/>
  <c r="G54" i="1"/>
  <c r="G55" i="1"/>
  <c r="G57" i="1"/>
  <c r="G58" i="1"/>
  <c r="G60" i="1"/>
  <c r="G62" i="1"/>
  <c r="G65" i="1"/>
  <c r="G67" i="1"/>
  <c r="G69" i="1"/>
  <c r="G70" i="1" l="1"/>
  <c r="G71" i="1" s="1"/>
  <c r="G72" i="1" s="1"/>
</calcChain>
</file>

<file path=xl/sharedStrings.xml><?xml version="1.0" encoding="utf-8"?>
<sst xmlns="http://schemas.openxmlformats.org/spreadsheetml/2006/main" count="585" uniqueCount="167">
  <si>
    <t/>
  </si>
  <si>
    <t>Numer</t>
  </si>
  <si>
    <t>STWiOR</t>
  </si>
  <si>
    <t>Opis</t>
  </si>
  <si>
    <t>Jm</t>
  </si>
  <si>
    <t>Ilość</t>
  </si>
  <si>
    <t>Wartość</t>
  </si>
  <si>
    <t>Przebudowa drogi powiatowej Nr 1346R Niedźwiada przez wieś na długości 550 m.</t>
  </si>
  <si>
    <t>1</t>
  </si>
  <si>
    <t>ROBOTY PRZYGOTOWAWCZE</t>
  </si>
  <si>
    <t>D 01.01.01A.00</t>
  </si>
  <si>
    <t>1.1</t>
  </si>
  <si>
    <t>Odtworzenie trasy i punktów wysokościowych</t>
  </si>
  <si>
    <t>1.1.1</t>
  </si>
  <si>
    <t>km</t>
  </si>
  <si>
    <t>D.01.02.02</t>
  </si>
  <si>
    <t>1.2</t>
  </si>
  <si>
    <t>Zdjęcie warstwy humusu i/lub darniny</t>
  </si>
  <si>
    <t>1.2.1</t>
  </si>
  <si>
    <t>m3</t>
  </si>
  <si>
    <t>D.01.02.04</t>
  </si>
  <si>
    <t>1.3</t>
  </si>
  <si>
    <t>Rozbiórki elementów dróg</t>
  </si>
  <si>
    <t>1.3.1</t>
  </si>
  <si>
    <t>m2</t>
  </si>
  <si>
    <t>1.3.2</t>
  </si>
  <si>
    <t>1.3.3</t>
  </si>
  <si>
    <t>m</t>
  </si>
  <si>
    <t>1.3.5</t>
  </si>
  <si>
    <t>1.3.6</t>
  </si>
  <si>
    <t>1.3.7</t>
  </si>
  <si>
    <t>1.3.8</t>
  </si>
  <si>
    <t>1.3.9</t>
  </si>
  <si>
    <t>Rozebranie przepustów rurowych i ławy pod zjazdami, roboty ziemne, wraz z transportem na odkład i utylizacją</t>
  </si>
  <si>
    <t>1.3.10</t>
  </si>
  <si>
    <t>Rozebranie przepustów rurowych, ścianki czołowe i ławy betonowe, wraz z transportem na odkład i utylizacją</t>
  </si>
  <si>
    <t>2</t>
  </si>
  <si>
    <t>ODWODNIENIE KORPUSU DROGOWEGO</t>
  </si>
  <si>
    <t>D.03.02.01</t>
  </si>
  <si>
    <t>2.1</t>
  </si>
  <si>
    <t>Kanalizacja deszczowa</t>
  </si>
  <si>
    <t>2.1.1</t>
  </si>
  <si>
    <t>2.1.2</t>
  </si>
  <si>
    <t>szt</t>
  </si>
  <si>
    <t>2.1.3</t>
  </si>
  <si>
    <t>2.1.4</t>
  </si>
  <si>
    <t>3</t>
  </si>
  <si>
    <t>PODBUDOWY</t>
  </si>
  <si>
    <t>D.04.01.01</t>
  </si>
  <si>
    <t>3.1</t>
  </si>
  <si>
    <t>Koryto wraz z profilowaniem i zagęszczaniem podłoża</t>
  </si>
  <si>
    <t>3.1.2</t>
  </si>
  <si>
    <t>3.1.3</t>
  </si>
  <si>
    <t>D 04.04.02B.00</t>
  </si>
  <si>
    <t>3.2</t>
  </si>
  <si>
    <t>Podbudowa z kruszywa łamanego stabilizowanego mechanicznie</t>
  </si>
  <si>
    <t>3.2.1</t>
  </si>
  <si>
    <t>3.2.2</t>
  </si>
  <si>
    <t>D 04.05.05A</t>
  </si>
  <si>
    <t>3.3</t>
  </si>
  <si>
    <t>Warstwa mrozoochronna i podłoże ulepszone z gruntu stabilizowanego gotowym wyrobem hydraulicznego spoiwa drogowego</t>
  </si>
  <si>
    <t>3.3.1</t>
  </si>
  <si>
    <t>3.3.2</t>
  </si>
  <si>
    <t>4</t>
  </si>
  <si>
    <t>NAWIERZCHNIE</t>
  </si>
  <si>
    <t>D.05.03.05</t>
  </si>
  <si>
    <t>4.1</t>
  </si>
  <si>
    <t>Nawierzchnie z betonu asfaltowego AC</t>
  </si>
  <si>
    <t>4.1.1</t>
  </si>
  <si>
    <t>4.1.2</t>
  </si>
  <si>
    <t>D.05.03.08</t>
  </si>
  <si>
    <t>4.2</t>
  </si>
  <si>
    <t>Nawierzchnia podwójnie powierzchniowo utrwalana</t>
  </si>
  <si>
    <t>4.2.1</t>
  </si>
  <si>
    <t>D.05.03.11</t>
  </si>
  <si>
    <t>4.3</t>
  </si>
  <si>
    <t>Frezowanie nawierzchni asfaltowych</t>
  </si>
  <si>
    <t>4.3.1</t>
  </si>
  <si>
    <t>D 05.03.23A.00</t>
  </si>
  <si>
    <t>4.4</t>
  </si>
  <si>
    <t>Nawierzchnie z kostki brukowej betonowej</t>
  </si>
  <si>
    <t>4.4.1</t>
  </si>
  <si>
    <t>4.4.2</t>
  </si>
  <si>
    <t>D.05.03.26a</t>
  </si>
  <si>
    <t>4.5</t>
  </si>
  <si>
    <t>Geosiatka</t>
  </si>
  <si>
    <t>4.5.1</t>
  </si>
  <si>
    <t>5</t>
  </si>
  <si>
    <t>ROBOTY WYKOŃCZENIOWE</t>
  </si>
  <si>
    <t>D.06.01.01</t>
  </si>
  <si>
    <t>5.1</t>
  </si>
  <si>
    <t>Umacnianie powierzchniowe skarp, rowów i ścieków</t>
  </si>
  <si>
    <t>5.1.1</t>
  </si>
  <si>
    <t>5.1.2</t>
  </si>
  <si>
    <t>Ustawienie palisady betonowej na ławie betonowej, wysokość palisady 1 m wraz z robotami ziemnymi</t>
  </si>
  <si>
    <t>D 06.02.01A</t>
  </si>
  <si>
    <t>5.2</t>
  </si>
  <si>
    <t>Przepusty pod zjazdmi (zarurowania rowu)</t>
  </si>
  <si>
    <t>5.2.1</t>
  </si>
  <si>
    <t>5.2.2</t>
  </si>
  <si>
    <t>D.06.03.01</t>
  </si>
  <si>
    <t>5.3</t>
  </si>
  <si>
    <t>Ścinanie i uzupełnianie poboczy</t>
  </si>
  <si>
    <t>5.3.1</t>
  </si>
  <si>
    <t>D.06.04.01</t>
  </si>
  <si>
    <t>5.4</t>
  </si>
  <si>
    <t>ROWY</t>
  </si>
  <si>
    <t>5.4.1</t>
  </si>
  <si>
    <t>Oczyszczanie rowów z namułu, rowy, z wyprofilowaniem dna i skarp</t>
  </si>
  <si>
    <t>6</t>
  </si>
  <si>
    <t>ELEMENTY ULIC</t>
  </si>
  <si>
    <t>D 08.01.01B.00</t>
  </si>
  <si>
    <t>6.1</t>
  </si>
  <si>
    <t>Krawężniki betonowe</t>
  </si>
  <si>
    <t>6.1.1</t>
  </si>
  <si>
    <t>Krawężniki betonowe, wystające 15x30·cm na ławie betonowej z oporem C12/15</t>
  </si>
  <si>
    <t>D.08.03.01.00</t>
  </si>
  <si>
    <t>6.2</t>
  </si>
  <si>
    <t>Obrzeża betonowe</t>
  </si>
  <si>
    <t>6.2.1</t>
  </si>
  <si>
    <t>Obrzeża betonowe, 30x8·cm na ławie betonowej z oporem C12/15, wypełnienie spoin zaprawą cementową</t>
  </si>
  <si>
    <t>6.3</t>
  </si>
  <si>
    <t>Ścieki z kostki brukowej betonowej</t>
  </si>
  <si>
    <t>6.3.1</t>
  </si>
  <si>
    <t xml:space="preserve">Cena jedn. </t>
  </si>
  <si>
    <t>D.08.05.01</t>
  </si>
  <si>
    <t>CZĘŚĆ III SIWZ</t>
  </si>
  <si>
    <t>Roboty pomiarowe przy liniowych robotach ziemnych, trasa dróg w terenie równinnym, w raz z inwentaryzacją powykonawczą</t>
  </si>
  <si>
    <t>Usunięcie warstwy ziemi urodzajnej (humusu), grubość warstwy do 20·cm, wraz z transportem na odkład i utylizacją nadmiaru humusu po stronie Wykonawcy</t>
  </si>
  <si>
    <t>Rozebranie nawierzchni/podbudowy z kruszywa grubość śr. 30 cm, wraz z transportem na odkład i utylizacją po stronie Wykonawcy</t>
  </si>
  <si>
    <t>Rozebranie nawierzchni/podbudowy z kruszywa grubość śr.50 cm, wraz z transportem na odkład i utylizacją po stronie Wykonawcy (Konstrukcja jezdni  435*0,9= 391,5m2 , zat. Postojowa 1 =58*6,5=377 m2, zat. Post. 2  44*4=176 m2zat. Postojowa 3 46*4=184 m2)</t>
  </si>
  <si>
    <t>Rozebranie nawierzchni, nawierzchnia z betonu grubość śr. 30·cm, wraz z transportem na odkład i utylizacją po stronie Wykonawcy</t>
  </si>
  <si>
    <t>Rozebranie krawężników betonowych, wraz z transportem na odkład i utylizacją po stronie Wykonawcy</t>
  </si>
  <si>
    <t>Rozebranie obrzeża, wraz z transportem na odkład i utylizacją po stronie Wykonawcy</t>
  </si>
  <si>
    <t>Regulacja wysokościowa wpustów wraz z wymianą pierścieni odciążających na nowe oraz oczyszczeniem osadnika</t>
  </si>
  <si>
    <t>Rozebranie nawierzchni, masy mineralno-bitumiczne grubość śr. 10 cm,w raz z cięciem nawierzchni oraz z transportem na odkład i utylizacją po stronie Wykonawcy (Konstrukcja jezdni  435*0,9= 391,5m2 , zat. Postojowa 1 =58*6,5=377 m2, zat. Postojowa 2 = 44*4=176 m2 zat. Postojowa 3= 46*4=184 m2, zjazdy= 47m2, pod ściek z kostki 0,2*200=40 - pow. betonu na zatoce=40m2)</t>
  </si>
  <si>
    <t>Koryta wykonywane, profilowanie i zagęszczenie podłoża, głębokość koryta do 30·cm, wraz z transportem na odkład i utylizacją</t>
  </si>
  <si>
    <t>Koryta wykonywane,  profilowanie i zagęszczenie podłoża, głębokość koryta  do 60·cm, wraz z transportem na odkład i utylizacją</t>
  </si>
  <si>
    <t>Podbudowa  mieszanek mineralno bitumicznych gr 7 cm AC 22 P KR 3-4 Konstrukcja jezdni wymiana =435*(0,9+0,25)</t>
  </si>
  <si>
    <t xml:space="preserve">Podbudowy z kruszyw łamanych,  po zagęszczeniu 20·cm Konstrukcja jezdni wymiana  435*1,4=609m2 , zat. Postojowa 1 =58*6,5=377 m2, zat. Postojowa 2 = 44*4=176 m2 zat. Postojowa 3= 46*4=184 m2,  zjazdy w m. przełożenia kostki -73 m 2) </t>
  </si>
  <si>
    <t xml:space="preserve">W-wa mrozoochronna z gruntu stabilizowanego cementem C1.5/2.0 &lt; 4,0 MPa, grubość podbudowy po zagęszczeniu 30 cmKonstrukcja jezdni  wymiana 435*(0,9+0,5)= 609 m2 , zat. Postojowa 1 =58*6,5=377 m2, zat. Postojowa 2 = 44*4=176 m2 zat. Postojowa 3= 46*4=184 m2, </t>
  </si>
  <si>
    <t>Wymiana części przelotowej przepustu na rury  PP fi 80 cm SN 10, rozebranie konstrukcji, roboty ziemne, rozbiórka istniejącej częsci przelotowej w raz z utylizacją, wykonanie ławy z  gruntu stabilizowanego cementem C 1,5/2,0&lt;4,0 MPa gr. 30 cm, obsypka i zasypka z piasku z dowozu, odtworzenie konstrukcji ( pakiet warst parametry i grubości jak w miejscu wymiany konstrukcji jezdni.) wraz z umocnieniem wylotu z kamieniem technicznym 100-300 na betonie C12/15 gr 15 cm pow. umocnienia 6 m2, wlot należy wykonać jako wpięcie szczelne z ist. betonowej komory wpadowej) Przepust pod drogą km km 2+828</t>
  </si>
  <si>
    <t>Studzienki ściekowe uliczne, Fi·500·mm, z osadnikiem bez syfonu z pierścieniami odciążającymi, kratka żeliwna 60x40 klasy D 400, rozebranie  nawierzchni, roboty ziemne, wykonanie ławy z chudego betonu gr. 20 cm, obsypka i zasypka z piasku z dowozu, odtworzenie konstrukcji ( grubosci i rodzaj warst jak w miejscu wymiany konstrukcji jezdni)</t>
  </si>
  <si>
    <t>Przykanalik  fi 200 z PP SN 8, rozebranie  nawierzchni, roboty ziemne, wykonanie ławy z piasku gr. 20 cm, obsypka i zasypka z piasku z dowozu, odtworzenie konstrukcji ( grubosci i rodzaj warst jak w miejscu wymiany konstrukcji jezdni)</t>
  </si>
  <si>
    <t>Frezowanie nawierzchni asfaltowych na zimno, frezowanie na głębokości 10·cm, kora asfaltowa do wykorzystania przy wykonaniu poboczy , wraz z transportem, utylizacja nadmiaru kory asfaltowej po  stronie Wykonawcy</t>
  </si>
  <si>
    <t xml:space="preserve">Chodniki z kostki brukowej betonowej (kostka z rozbiórki), podsypka cementowo-piaskowa gr. 3 cm, z wypełnieniem spoin piaskiem, </t>
  </si>
  <si>
    <t xml:space="preserve">Nawierzchnia z kostki brukowej betonowej, grubość 8·cm, podsypka cementowo-piaskowa gr. 3 cm, z wypełnieniem spoin piaskiem, </t>
  </si>
  <si>
    <t>Oczyszćzenie podłoża w raz z skropieniem emulsja asfaltową</t>
  </si>
  <si>
    <t>Powierzchniowe podwójne utrwalenie: emulsja asfaltowa, kruszywo o granulacji od 4 do 6,3 mm (1 warstwa) + od 2 do 4 mm (2 warstwa) w raz zagęszczeniem-  pobocza</t>
  </si>
  <si>
    <t>Rozebranie nawierzchni i chodników z kostki brukowej betonowej z przeznaczeniem do ponownego wbudowania (oczyszczenie), (zjazdy, istniejacy chodnik w miejscach zaniżonych)</t>
  </si>
  <si>
    <t>Podbudowy z kruszyw łamanych, po zagęszczeniu 15·cm zjazdy w miejscu przełożenia naw. Chodnika z kostki =262- 73 , pozostałe zjazdy 255 m2</t>
  </si>
  <si>
    <t>W-wa mrozoochronna z gruntu stabilizowanego cementem C1.5/2.0 &lt; 4,0 MPa, grubość podbudowy po zagęszczeniu 15 cm (zjazdy 250 m2,  przełożenie naw. Chodnika 262 m2)</t>
  </si>
  <si>
    <t>Nawierzchnie z mieszanek mineralno-bitumicznych (warstwa wiążąca), mieszanka asfaltowa, grubość po zagęszczeniu 6·cm AC 16 W KR3-4, ( Na zjazdach  KR 1-2) ciąg główny 550*6,1,  zat. Postojowa 1 =58*6,5=377 m2, zat. Postojowa 2 = 44*4=176 m2 zat. Postojowa 3= 46*4=184 m2, zjazdy do posesji 245 m2, skrzy żowania 195</t>
  </si>
  <si>
    <t xml:space="preserve">Nawierzchnie z mieszanek mineralno-bitumicznych (warstwa ścieralna), mieszanka asfaltowa, grubość po zagęszczeniu 4·cm AC 11 S KR 3-4 ( na zjazdach KR 1-2) ciąg główny 550*6,  zat. Postojowa 1 =58*6,5=377 m2, zat. Postojowa 2 = 44*4=176 m2 zat. Postojowa 3= 46*4=184 m2, zjazdy do posesji 240 m2, skrzy żowania 220, </t>
  </si>
  <si>
    <t>Zarurowanie rowu z rur PP SN8, Dn·500·mm wraz z wykonaniem ławy z gruntu stabilizowanego cementem C 1,5/2 &lt; 4 Mpa i robotami ziemnymi wykop, zasypka(wykonanie zasypki z piasku z dowozu) do poziomu warstw konstrukcyjnych</t>
  </si>
  <si>
    <t xml:space="preserve">Przepusty rurowe pod zjazdami, ścianki czołowe żelbetowe (skośne w raz skrzydełkami) dla rur Fi 50·cm wraz z wykonaniem ławy z gruntu stabilizowanego cementem C 1,5/2 &lt; 4 Mpa gr.20cm i robotami ziemnymi </t>
  </si>
  <si>
    <t>Zabezpieczenie geosiatką nawierzchni asfaltowej przed spękaniami odbitymi (wytrzymałość na rozciąganie w obu kierunkach≥ 75 kN/m, wydłużenie w obu kierunkach ξ≤3%)</t>
  </si>
  <si>
    <t>Humusowanie i obsianie skarpnasionai traw w raz z uprzednim profilowaniem, humus grubości 15·cm</t>
  </si>
  <si>
    <t>Wykonanie poboczy grubości do 37 cm z destruktu ( pobocza na ciągu głównym oraz na zjazdach)</t>
  </si>
  <si>
    <t>Warość netto</t>
  </si>
  <si>
    <t>Warość brutto</t>
  </si>
  <si>
    <t>Podatek Vat 23 %</t>
  </si>
  <si>
    <t>3.3.3</t>
  </si>
  <si>
    <t>PRZEDMIAR</t>
  </si>
  <si>
    <t>Ścieki z kostki brukowej betonowej, grubość 8·cm, 2 rzędy kostki wraz z ławą betonową C12/15 GR 20 cm</t>
  </si>
  <si>
    <t>Ścieki z kostki brukowej betonowej, grubość 8·cm, 2 rzędy kostki wraz z ławą betonową C12/15 gr. 20 cm</t>
  </si>
  <si>
    <t>KOSZTORYS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</si>
</sst>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-* #,##0.00\ [$zł-415]_-;\-* #,##0.00\ [$zł-415]_-;_-* &quot;-&quot;??\ [$zł-415]_-;_-@_-"/>
    <numFmt numFmtId="166" formatCode="0.000"/>
  </numFmts>
  <fonts count="8" x14ac:knownFonts="1">
    <font>
      <sz val="11"/>
      <color theme="1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4"/>
      <name val="Calibri"/>
      <family val="2"/>
      <charset val="238"/>
    </font>
    <font>
      <b/>
      <sz val="16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1" applyFont="1" applyAlignment="1">
      <alignment horizontal="left" vertical="top" wrapText="1"/>
    </xf>
    <xf numFmtId="0" fontId="1" fillId="0" borderId="0" xfId="1" applyFont="1"/>
    <xf numFmtId="0" fontId="1" fillId="0" borderId="0" xfId="1" applyFont="1" applyAlignment="1">
      <alignment vertical="top" wrapText="1"/>
    </xf>
    <xf numFmtId="164" fontId="1" fillId="0" borderId="0" xfId="2" applyFont="1"/>
    <xf numFmtId="164" fontId="0" fillId="0" borderId="0" xfId="2" applyFont="1"/>
    <xf numFmtId="0" fontId="5" fillId="0" borderId="1" xfId="0" applyFont="1" applyBorder="1"/>
    <xf numFmtId="0" fontId="5" fillId="0" borderId="1" xfId="1" applyFont="1" applyBorder="1"/>
    <xf numFmtId="164" fontId="5" fillId="0" borderId="1" xfId="2" applyFont="1" applyBorder="1"/>
    <xf numFmtId="49" fontId="5" fillId="0" borderId="1" xfId="1" applyNumberFormat="1" applyFont="1" applyBorder="1" applyAlignment="1">
      <alignment vertical="top" wrapText="1"/>
    </xf>
    <xf numFmtId="0" fontId="5" fillId="0" borderId="1" xfId="1" applyFont="1" applyBorder="1" applyAlignment="1">
      <alignment vertical="top" wrapText="1"/>
    </xf>
    <xf numFmtId="0" fontId="5" fillId="0" borderId="0" xfId="0" applyFont="1"/>
    <xf numFmtId="0" fontId="5" fillId="0" borderId="0" xfId="1" applyFont="1"/>
    <xf numFmtId="0" fontId="3" fillId="0" borderId="0" xfId="0" applyFont="1"/>
    <xf numFmtId="49" fontId="4" fillId="2" borderId="1" xfId="1" applyNumberFormat="1" applyFont="1" applyFill="1" applyBorder="1" applyAlignment="1">
      <alignment vertical="top" wrapText="1"/>
    </xf>
    <xf numFmtId="0" fontId="4" fillId="2" borderId="1" xfId="1" applyFont="1" applyFill="1" applyBorder="1" applyAlignment="1">
      <alignment vertical="top" wrapText="1"/>
    </xf>
    <xf numFmtId="0" fontId="4" fillId="2" borderId="1" xfId="1" applyFont="1" applyFill="1" applyBorder="1"/>
    <xf numFmtId="164" fontId="4" fillId="2" borderId="1" xfId="2" applyFont="1" applyFill="1" applyBorder="1"/>
    <xf numFmtId="164" fontId="4" fillId="2" borderId="1" xfId="2" applyFont="1" applyFill="1" applyBorder="1" applyAlignment="1">
      <alignment vertical="top"/>
    </xf>
    <xf numFmtId="0" fontId="4" fillId="3" borderId="1" xfId="1" applyFont="1" applyFill="1" applyBorder="1" applyAlignment="1">
      <alignment horizontal="left" vertical="top" wrapText="1"/>
    </xf>
    <xf numFmtId="164" fontId="4" fillId="3" borderId="1" xfId="2" applyFont="1" applyFill="1" applyBorder="1" applyAlignment="1">
      <alignment horizontal="left" vertical="top" wrapText="1"/>
    </xf>
    <xf numFmtId="49" fontId="5" fillId="4" borderId="1" xfId="1" applyNumberFormat="1" applyFont="1" applyFill="1" applyBorder="1" applyAlignment="1">
      <alignment vertical="top" wrapText="1"/>
    </xf>
    <xf numFmtId="165" fontId="5" fillId="0" borderId="1" xfId="2" applyNumberFormat="1" applyFont="1" applyBorder="1" applyAlignment="1">
      <alignment vertical="top"/>
    </xf>
    <xf numFmtId="165" fontId="4" fillId="2" borderId="1" xfId="2" applyNumberFormat="1" applyFont="1" applyFill="1" applyBorder="1" applyAlignment="1">
      <alignment vertical="top"/>
    </xf>
    <xf numFmtId="165" fontId="5" fillId="0" borderId="1" xfId="2" applyNumberFormat="1" applyFont="1" applyBorder="1"/>
    <xf numFmtId="165" fontId="4" fillId="2" borderId="1" xfId="2" applyNumberFormat="1" applyFont="1" applyFill="1" applyBorder="1"/>
    <xf numFmtId="2" fontId="5" fillId="0" borderId="1" xfId="1" applyNumberFormat="1" applyFont="1" applyBorder="1"/>
    <xf numFmtId="2" fontId="5" fillId="0" borderId="1" xfId="1" applyNumberFormat="1" applyFont="1" applyBorder="1" applyAlignment="1">
      <alignment vertical="top"/>
    </xf>
    <xf numFmtId="2" fontId="4" fillId="2" borderId="1" xfId="1" applyNumberFormat="1" applyFont="1" applyFill="1" applyBorder="1"/>
    <xf numFmtId="166" fontId="5" fillId="0" borderId="1" xfId="1" applyNumberFormat="1" applyFont="1" applyBorder="1" applyAlignment="1">
      <alignment vertical="top"/>
    </xf>
    <xf numFmtId="0" fontId="7" fillId="0" borderId="0" xfId="0" applyFont="1" applyAlignment="1">
      <alignment horizontal="center"/>
    </xf>
    <xf numFmtId="0" fontId="6" fillId="0" borderId="2" xfId="1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164" fontId="0" fillId="0" borderId="0" xfId="2" applyFont="1" applyAlignment="1">
      <alignment horizontal="center"/>
    </xf>
    <xf numFmtId="0" fontId="4" fillId="2" borderId="1" xfId="0" applyFont="1" applyFill="1" applyBorder="1" applyAlignment="1">
      <alignment horizontal="center"/>
    </xf>
  </cellXfs>
  <cellStyles count="3">
    <cellStyle name="Dziesiętny" xfId="2" builtinId="3"/>
    <cellStyle name="Normal" xfId="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0"/>
  <sheetViews>
    <sheetView view="pageBreakPreview" zoomScale="60" zoomScaleNormal="100" workbookViewId="0">
      <selection activeCell="A3" sqref="A3:E3"/>
    </sheetView>
  </sheetViews>
  <sheetFormatPr defaultRowHeight="15" x14ac:dyDescent="0.25"/>
  <cols>
    <col min="1" max="1" width="7.140625" bestFit="1" customWidth="1"/>
    <col min="2" max="2" width="13.85546875" bestFit="1" customWidth="1"/>
    <col min="3" max="3" width="57" customWidth="1"/>
    <col min="4" max="4" width="3.7109375" bestFit="1" customWidth="1"/>
    <col min="5" max="5" width="9.42578125" customWidth="1"/>
  </cols>
  <sheetData>
    <row r="1" spans="1:5" x14ac:dyDescent="0.25">
      <c r="D1" s="32" t="s">
        <v>126</v>
      </c>
      <c r="E1" s="32"/>
    </row>
    <row r="2" spans="1:5" ht="21" x14ac:dyDescent="0.35">
      <c r="A2" s="30" t="s">
        <v>163</v>
      </c>
      <c r="B2" s="30"/>
      <c r="C2" s="30"/>
      <c r="D2" s="30"/>
      <c r="E2" s="30"/>
    </row>
    <row r="3" spans="1:5" ht="30" customHeight="1" x14ac:dyDescent="0.25">
      <c r="A3" s="31" t="s">
        <v>7</v>
      </c>
      <c r="B3" s="31"/>
      <c r="C3" s="31"/>
      <c r="D3" s="31"/>
      <c r="E3" s="31"/>
    </row>
    <row r="4" spans="1:5" s="1" customFormat="1" x14ac:dyDescent="0.25">
      <c r="A4" s="19" t="s">
        <v>1</v>
      </c>
      <c r="B4" s="19" t="s">
        <v>2</v>
      </c>
      <c r="C4" s="19" t="s">
        <v>3</v>
      </c>
      <c r="D4" s="19" t="s">
        <v>4</v>
      </c>
      <c r="E4" s="19" t="s">
        <v>5</v>
      </c>
    </row>
    <row r="5" spans="1:5" x14ac:dyDescent="0.25">
      <c r="A5" s="14" t="s">
        <v>8</v>
      </c>
      <c r="B5" s="15" t="s">
        <v>0</v>
      </c>
      <c r="C5" s="15" t="s">
        <v>9</v>
      </c>
      <c r="D5" s="16" t="s">
        <v>0</v>
      </c>
      <c r="E5" s="16" t="s">
        <v>0</v>
      </c>
    </row>
    <row r="6" spans="1:5" ht="30" x14ac:dyDescent="0.25">
      <c r="A6" s="9" t="s">
        <v>11</v>
      </c>
      <c r="B6" s="10" t="s">
        <v>10</v>
      </c>
      <c r="C6" s="10" t="s">
        <v>12</v>
      </c>
      <c r="D6" s="7" t="s">
        <v>0</v>
      </c>
      <c r="E6" s="7" t="s">
        <v>0</v>
      </c>
    </row>
    <row r="7" spans="1:5" ht="45" x14ac:dyDescent="0.25">
      <c r="A7" s="9" t="s">
        <v>13</v>
      </c>
      <c r="B7" s="10" t="s">
        <v>0</v>
      </c>
      <c r="C7" s="10" t="s">
        <v>127</v>
      </c>
      <c r="D7" s="10" t="s">
        <v>14</v>
      </c>
      <c r="E7" s="29">
        <v>0.55000000000000004</v>
      </c>
    </row>
    <row r="8" spans="1:5" x14ac:dyDescent="0.25">
      <c r="A8" s="9" t="s">
        <v>16</v>
      </c>
      <c r="B8" s="10" t="s">
        <v>15</v>
      </c>
      <c r="C8" s="10" t="s">
        <v>17</v>
      </c>
      <c r="D8" s="7" t="s">
        <v>0</v>
      </c>
      <c r="E8" s="26" t="s">
        <v>0</v>
      </c>
    </row>
    <row r="9" spans="1:5" ht="45" x14ac:dyDescent="0.25">
      <c r="A9" s="9" t="s">
        <v>18</v>
      </c>
      <c r="B9" s="10" t="s">
        <v>0</v>
      </c>
      <c r="C9" s="10" t="s">
        <v>128</v>
      </c>
      <c r="D9" s="10" t="s">
        <v>19</v>
      </c>
      <c r="E9" s="27">
        <v>450.2</v>
      </c>
    </row>
    <row r="10" spans="1:5" x14ac:dyDescent="0.25">
      <c r="A10" s="9"/>
      <c r="B10" s="10"/>
      <c r="C10" s="10">
        <f>380*5*0.2+117*3*0.2</f>
        <v>450.2</v>
      </c>
      <c r="D10" s="10"/>
      <c r="E10" s="27"/>
    </row>
    <row r="11" spans="1:5" x14ac:dyDescent="0.25">
      <c r="A11" s="14" t="s">
        <v>21</v>
      </c>
      <c r="B11" s="15" t="s">
        <v>20</v>
      </c>
      <c r="C11" s="15" t="s">
        <v>22</v>
      </c>
      <c r="D11" s="16" t="s">
        <v>0</v>
      </c>
      <c r="E11" s="28" t="s">
        <v>0</v>
      </c>
    </row>
    <row r="12" spans="1:5" ht="45" x14ac:dyDescent="0.25">
      <c r="A12" s="9" t="s">
        <v>23</v>
      </c>
      <c r="B12" s="10" t="s">
        <v>0</v>
      </c>
      <c r="C12" s="10" t="s">
        <v>129</v>
      </c>
      <c r="D12" s="10" t="s">
        <v>24</v>
      </c>
      <c r="E12" s="27">
        <v>195</v>
      </c>
    </row>
    <row r="13" spans="1:5" ht="75" x14ac:dyDescent="0.25">
      <c r="A13" s="9" t="s">
        <v>25</v>
      </c>
      <c r="B13" s="10" t="s">
        <v>0</v>
      </c>
      <c r="C13" s="10" t="s">
        <v>130</v>
      </c>
      <c r="D13" s="10" t="s">
        <v>24</v>
      </c>
      <c r="E13" s="27">
        <f>391.5+377+176+184</f>
        <v>1128.5</v>
      </c>
    </row>
    <row r="14" spans="1:5" ht="60" x14ac:dyDescent="0.25">
      <c r="A14" s="9" t="s">
        <v>26</v>
      </c>
      <c r="B14" s="10" t="s">
        <v>0</v>
      </c>
      <c r="C14" s="10" t="s">
        <v>149</v>
      </c>
      <c r="D14" s="10" t="s">
        <v>24</v>
      </c>
      <c r="E14" s="27">
        <v>262</v>
      </c>
    </row>
    <row r="15" spans="1:5" ht="105" x14ac:dyDescent="0.25">
      <c r="A15" s="9" t="s">
        <v>28</v>
      </c>
      <c r="B15" s="10" t="s">
        <v>0</v>
      </c>
      <c r="C15" s="10" t="s">
        <v>135</v>
      </c>
      <c r="D15" s="10" t="s">
        <v>24</v>
      </c>
      <c r="E15" s="27">
        <f>E13+47-40+40</f>
        <v>1175.5</v>
      </c>
    </row>
    <row r="16" spans="1:5" ht="45" x14ac:dyDescent="0.25">
      <c r="A16" s="9" t="s">
        <v>29</v>
      </c>
      <c r="B16" s="10" t="s">
        <v>0</v>
      </c>
      <c r="C16" s="10" t="s">
        <v>131</v>
      </c>
      <c r="D16" s="10" t="s">
        <v>24</v>
      </c>
      <c r="E16" s="27">
        <v>62</v>
      </c>
    </row>
    <row r="17" spans="1:5" ht="30" x14ac:dyDescent="0.25">
      <c r="A17" s="9" t="s">
        <v>30</v>
      </c>
      <c r="B17" s="10" t="s">
        <v>0</v>
      </c>
      <c r="C17" s="10" t="s">
        <v>132</v>
      </c>
      <c r="D17" s="10" t="s">
        <v>27</v>
      </c>
      <c r="E17" s="27">
        <v>155</v>
      </c>
    </row>
    <row r="18" spans="1:5" ht="30" x14ac:dyDescent="0.25">
      <c r="A18" s="9" t="s">
        <v>31</v>
      </c>
      <c r="B18" s="10" t="s">
        <v>0</v>
      </c>
      <c r="C18" s="10" t="s">
        <v>133</v>
      </c>
      <c r="D18" s="10" t="s">
        <v>27</v>
      </c>
      <c r="E18" s="27">
        <v>61</v>
      </c>
    </row>
    <row r="19" spans="1:5" ht="30" x14ac:dyDescent="0.25">
      <c r="A19" s="9" t="s">
        <v>32</v>
      </c>
      <c r="B19" s="10" t="s">
        <v>0</v>
      </c>
      <c r="C19" s="10" t="s">
        <v>33</v>
      </c>
      <c r="D19" s="10" t="s">
        <v>27</v>
      </c>
      <c r="E19" s="27">
        <v>40</v>
      </c>
    </row>
    <row r="20" spans="1:5" ht="30" x14ac:dyDescent="0.25">
      <c r="A20" s="9" t="s">
        <v>34</v>
      </c>
      <c r="B20" s="10" t="s">
        <v>0</v>
      </c>
      <c r="C20" s="10" t="s">
        <v>35</v>
      </c>
      <c r="D20" s="10" t="s">
        <v>19</v>
      </c>
      <c r="E20" s="27">
        <v>8.4</v>
      </c>
    </row>
    <row r="21" spans="1:5" s="13" customFormat="1" x14ac:dyDescent="0.25">
      <c r="A21" s="14" t="s">
        <v>36</v>
      </c>
      <c r="B21" s="15" t="s">
        <v>0</v>
      </c>
      <c r="C21" s="15" t="s">
        <v>37</v>
      </c>
      <c r="D21" s="16" t="s">
        <v>0</v>
      </c>
      <c r="E21" s="28" t="s">
        <v>0</v>
      </c>
    </row>
    <row r="22" spans="1:5" x14ac:dyDescent="0.25">
      <c r="A22" s="9" t="s">
        <v>39</v>
      </c>
      <c r="B22" s="10" t="s">
        <v>38</v>
      </c>
      <c r="C22" s="10" t="s">
        <v>40</v>
      </c>
      <c r="D22" s="7" t="s">
        <v>0</v>
      </c>
      <c r="E22" s="26" t="s">
        <v>0</v>
      </c>
    </row>
    <row r="23" spans="1:5" ht="75" x14ac:dyDescent="0.25">
      <c r="A23" s="9" t="s">
        <v>41</v>
      </c>
      <c r="B23" s="10" t="s">
        <v>0</v>
      </c>
      <c r="C23" s="10" t="s">
        <v>143</v>
      </c>
      <c r="D23" s="10" t="s">
        <v>27</v>
      </c>
      <c r="E23" s="27">
        <v>32</v>
      </c>
    </row>
    <row r="24" spans="1:5" ht="105" x14ac:dyDescent="0.25">
      <c r="A24" s="9" t="s">
        <v>42</v>
      </c>
      <c r="B24" s="10" t="s">
        <v>0</v>
      </c>
      <c r="C24" s="10" t="s">
        <v>142</v>
      </c>
      <c r="D24" s="10" t="s">
        <v>43</v>
      </c>
      <c r="E24" s="27">
        <v>3</v>
      </c>
    </row>
    <row r="25" spans="1:5" ht="30" x14ac:dyDescent="0.25">
      <c r="A25" s="9" t="s">
        <v>44</v>
      </c>
      <c r="B25" s="10" t="s">
        <v>0</v>
      </c>
      <c r="C25" s="10" t="s">
        <v>134</v>
      </c>
      <c r="D25" s="10" t="s">
        <v>43</v>
      </c>
      <c r="E25" s="27">
        <v>10</v>
      </c>
    </row>
    <row r="26" spans="1:5" ht="165" x14ac:dyDescent="0.25">
      <c r="A26" s="9" t="s">
        <v>45</v>
      </c>
      <c r="B26" s="10" t="s">
        <v>0</v>
      </c>
      <c r="C26" s="10" t="s">
        <v>141</v>
      </c>
      <c r="D26" s="10" t="s">
        <v>27</v>
      </c>
      <c r="E26" s="27">
        <v>16</v>
      </c>
    </row>
    <row r="27" spans="1:5" s="13" customFormat="1" x14ac:dyDescent="0.25">
      <c r="A27" s="14" t="s">
        <v>46</v>
      </c>
      <c r="B27" s="15" t="s">
        <v>0</v>
      </c>
      <c r="C27" s="15" t="s">
        <v>47</v>
      </c>
      <c r="D27" s="16" t="s">
        <v>0</v>
      </c>
      <c r="E27" s="28" t="s">
        <v>0</v>
      </c>
    </row>
    <row r="28" spans="1:5" x14ac:dyDescent="0.25">
      <c r="A28" s="21" t="s">
        <v>49</v>
      </c>
      <c r="B28" s="10" t="s">
        <v>48</v>
      </c>
      <c r="C28" s="10" t="s">
        <v>50</v>
      </c>
      <c r="D28" s="7" t="s">
        <v>0</v>
      </c>
      <c r="E28" s="26" t="s">
        <v>0</v>
      </c>
    </row>
    <row r="29" spans="1:5" ht="45" x14ac:dyDescent="0.25">
      <c r="A29" s="21" t="s">
        <v>51</v>
      </c>
      <c r="B29" s="10" t="s">
        <v>0</v>
      </c>
      <c r="C29" s="10" t="s">
        <v>136</v>
      </c>
      <c r="D29" s="10" t="s">
        <v>24</v>
      </c>
      <c r="E29" s="27">
        <f>E36+E35+E60</f>
        <v>2296.75</v>
      </c>
    </row>
    <row r="30" spans="1:5" ht="45" x14ac:dyDescent="0.25">
      <c r="A30" s="21" t="s">
        <v>52</v>
      </c>
      <c r="B30" s="10" t="s">
        <v>0</v>
      </c>
      <c r="C30" s="10" t="s">
        <v>137</v>
      </c>
      <c r="D30" s="10" t="s">
        <v>24</v>
      </c>
      <c r="E30" s="27">
        <f>E36</f>
        <v>1346</v>
      </c>
    </row>
    <row r="31" spans="1:5" ht="30" x14ac:dyDescent="0.25">
      <c r="A31" s="21" t="s">
        <v>54</v>
      </c>
      <c r="B31" s="10" t="s">
        <v>53</v>
      </c>
      <c r="C31" s="10" t="s">
        <v>55</v>
      </c>
      <c r="D31" s="7" t="s">
        <v>0</v>
      </c>
      <c r="E31" s="26" t="s">
        <v>0</v>
      </c>
    </row>
    <row r="32" spans="1:5" ht="45" x14ac:dyDescent="0.25">
      <c r="A32" s="21" t="s">
        <v>56</v>
      </c>
      <c r="B32" s="10" t="s">
        <v>0</v>
      </c>
      <c r="C32" s="10" t="s">
        <v>150</v>
      </c>
      <c r="D32" s="10" t="s">
        <v>24</v>
      </c>
      <c r="E32" s="27">
        <f>262-73+255</f>
        <v>444</v>
      </c>
    </row>
    <row r="33" spans="1:5" ht="75" x14ac:dyDescent="0.25">
      <c r="A33" s="21" t="s">
        <v>57</v>
      </c>
      <c r="B33" s="10" t="s">
        <v>0</v>
      </c>
      <c r="C33" s="10" t="s">
        <v>139</v>
      </c>
      <c r="D33" s="10" t="s">
        <v>24</v>
      </c>
      <c r="E33" s="27">
        <f>609+377+176+184+73</f>
        <v>1419</v>
      </c>
    </row>
    <row r="34" spans="1:5" ht="45" x14ac:dyDescent="0.25">
      <c r="A34" s="9" t="s">
        <v>59</v>
      </c>
      <c r="B34" s="10" t="s">
        <v>58</v>
      </c>
      <c r="C34" s="10" t="s">
        <v>60</v>
      </c>
      <c r="D34" s="7" t="s">
        <v>0</v>
      </c>
      <c r="E34" s="26" t="s">
        <v>0</v>
      </c>
    </row>
    <row r="35" spans="1:5" ht="45" x14ac:dyDescent="0.25">
      <c r="A35" s="9" t="s">
        <v>61</v>
      </c>
      <c r="B35" s="10" t="s">
        <v>0</v>
      </c>
      <c r="C35" s="10" t="s">
        <v>151</v>
      </c>
      <c r="D35" s="10" t="s">
        <v>24</v>
      </c>
      <c r="E35" s="27">
        <f>250+262</f>
        <v>512</v>
      </c>
    </row>
    <row r="36" spans="1:5" ht="75" x14ac:dyDescent="0.25">
      <c r="A36" s="9" t="s">
        <v>62</v>
      </c>
      <c r="B36" s="10" t="s">
        <v>0</v>
      </c>
      <c r="C36" s="10" t="s">
        <v>140</v>
      </c>
      <c r="D36" s="10" t="s">
        <v>24</v>
      </c>
      <c r="E36" s="27">
        <f>609+377+176+184</f>
        <v>1346</v>
      </c>
    </row>
    <row r="37" spans="1:5" ht="30" x14ac:dyDescent="0.25">
      <c r="A37" s="9" t="s">
        <v>162</v>
      </c>
      <c r="B37" s="10"/>
      <c r="C37" s="10" t="s">
        <v>138</v>
      </c>
      <c r="D37" s="10" t="s">
        <v>24</v>
      </c>
      <c r="E37" s="27">
        <f>435*(0.9+0.25)</f>
        <v>500.25</v>
      </c>
    </row>
    <row r="38" spans="1:5" s="13" customFormat="1" x14ac:dyDescent="0.25">
      <c r="A38" s="14" t="s">
        <v>63</v>
      </c>
      <c r="B38" s="15" t="s">
        <v>0</v>
      </c>
      <c r="C38" s="15" t="s">
        <v>64</v>
      </c>
      <c r="D38" s="16" t="s">
        <v>0</v>
      </c>
      <c r="E38" s="28" t="s">
        <v>0</v>
      </c>
    </row>
    <row r="39" spans="1:5" x14ac:dyDescent="0.25">
      <c r="A39" s="9" t="s">
        <v>66</v>
      </c>
      <c r="B39" s="10" t="s">
        <v>65</v>
      </c>
      <c r="C39" s="10" t="s">
        <v>67</v>
      </c>
      <c r="D39" s="7" t="s">
        <v>0</v>
      </c>
      <c r="E39" s="26" t="s">
        <v>0</v>
      </c>
    </row>
    <row r="40" spans="1:5" x14ac:dyDescent="0.25">
      <c r="A40" s="9"/>
      <c r="B40" s="10"/>
      <c r="C40" s="10" t="s">
        <v>147</v>
      </c>
      <c r="D40" s="7" t="s">
        <v>24</v>
      </c>
      <c r="E40" s="26">
        <f>E41+E37+E42</f>
        <v>9529.25</v>
      </c>
    </row>
    <row r="41" spans="1:5" ht="90" x14ac:dyDescent="0.25">
      <c r="A41" s="9" t="s">
        <v>68</v>
      </c>
      <c r="B41" s="10" t="s">
        <v>0</v>
      </c>
      <c r="C41" s="10" t="s">
        <v>152</v>
      </c>
      <c r="D41" s="10" t="s">
        <v>24</v>
      </c>
      <c r="E41" s="27">
        <f>550*6.1+58*6.5+44*4+46*4+245+195</f>
        <v>4532</v>
      </c>
    </row>
    <row r="42" spans="1:5" ht="90" x14ac:dyDescent="0.25">
      <c r="A42" s="9" t="s">
        <v>69</v>
      </c>
      <c r="B42" s="10" t="s">
        <v>0</v>
      </c>
      <c r="C42" s="10" t="s">
        <v>153</v>
      </c>
      <c r="D42" s="10" t="s">
        <v>24</v>
      </c>
      <c r="E42" s="27">
        <f>550*6+58*6.5+44*4+46*4+240+220</f>
        <v>4497</v>
      </c>
    </row>
    <row r="43" spans="1:5" x14ac:dyDescent="0.25">
      <c r="A43" s="9" t="s">
        <v>71</v>
      </c>
      <c r="B43" s="10" t="s">
        <v>70</v>
      </c>
      <c r="C43" s="10" t="s">
        <v>72</v>
      </c>
      <c r="D43" s="7" t="s">
        <v>0</v>
      </c>
      <c r="E43" s="26" t="s">
        <v>0</v>
      </c>
    </row>
    <row r="44" spans="1:5" ht="45" x14ac:dyDescent="0.25">
      <c r="A44" s="9" t="s">
        <v>73</v>
      </c>
      <c r="B44" s="10" t="s">
        <v>0</v>
      </c>
      <c r="C44" s="10" t="s">
        <v>148</v>
      </c>
      <c r="D44" s="10" t="s">
        <v>24</v>
      </c>
      <c r="E44" s="27">
        <f>435*0.75</f>
        <v>326.25</v>
      </c>
    </row>
    <row r="45" spans="1:5" x14ac:dyDescent="0.25">
      <c r="A45" s="9" t="s">
        <v>75</v>
      </c>
      <c r="B45" s="10" t="s">
        <v>74</v>
      </c>
      <c r="C45" s="10" t="s">
        <v>76</v>
      </c>
      <c r="D45" s="7" t="s">
        <v>0</v>
      </c>
      <c r="E45" s="26" t="s">
        <v>0</v>
      </c>
    </row>
    <row r="46" spans="1:5" ht="60" x14ac:dyDescent="0.25">
      <c r="A46" s="9" t="s">
        <v>77</v>
      </c>
      <c r="B46" s="10" t="s">
        <v>0</v>
      </c>
      <c r="C46" s="10" t="s">
        <v>144</v>
      </c>
      <c r="D46" s="10" t="s">
        <v>24</v>
      </c>
      <c r="E46" s="27">
        <f>550*6+58*6.5+44*4+46*4+220</f>
        <v>4257</v>
      </c>
    </row>
    <row r="47" spans="1:5" s="13" customFormat="1" ht="30" x14ac:dyDescent="0.25">
      <c r="A47" s="14" t="s">
        <v>79</v>
      </c>
      <c r="B47" s="15" t="s">
        <v>78</v>
      </c>
      <c r="C47" s="15" t="s">
        <v>80</v>
      </c>
      <c r="D47" s="16" t="s">
        <v>0</v>
      </c>
      <c r="E47" s="28" t="s">
        <v>0</v>
      </c>
    </row>
    <row r="48" spans="1:5" ht="45" x14ac:dyDescent="0.25">
      <c r="A48" s="21" t="s">
        <v>81</v>
      </c>
      <c r="B48" s="10" t="s">
        <v>0</v>
      </c>
      <c r="C48" s="10" t="s">
        <v>145</v>
      </c>
      <c r="D48" s="10" t="s">
        <v>24</v>
      </c>
      <c r="E48" s="27">
        <v>200</v>
      </c>
    </row>
    <row r="49" spans="1:5" ht="45" x14ac:dyDescent="0.25">
      <c r="A49" s="21" t="s">
        <v>82</v>
      </c>
      <c r="B49" s="10" t="s">
        <v>0</v>
      </c>
      <c r="C49" s="10" t="s">
        <v>146</v>
      </c>
      <c r="D49" s="10" t="s">
        <v>24</v>
      </c>
      <c r="E49" s="27">
        <v>62</v>
      </c>
    </row>
    <row r="50" spans="1:5" s="13" customFormat="1" x14ac:dyDescent="0.25">
      <c r="A50" s="14" t="s">
        <v>84</v>
      </c>
      <c r="B50" s="15" t="s">
        <v>83</v>
      </c>
      <c r="C50" s="15" t="s">
        <v>85</v>
      </c>
      <c r="D50" s="16" t="s">
        <v>0</v>
      </c>
      <c r="E50" s="28" t="s">
        <v>0</v>
      </c>
    </row>
    <row r="51" spans="1:5" ht="45" x14ac:dyDescent="0.25">
      <c r="A51" s="9" t="s">
        <v>86</v>
      </c>
      <c r="B51" s="10" t="s">
        <v>0</v>
      </c>
      <c r="C51" s="10" t="s">
        <v>156</v>
      </c>
      <c r="D51" s="10" t="s">
        <v>24</v>
      </c>
      <c r="E51" s="27">
        <f>550*6.1</f>
        <v>3355</v>
      </c>
    </row>
    <row r="52" spans="1:5" s="13" customFormat="1" x14ac:dyDescent="0.25">
      <c r="A52" s="14" t="s">
        <v>87</v>
      </c>
      <c r="B52" s="15" t="s">
        <v>0</v>
      </c>
      <c r="C52" s="15" t="s">
        <v>88</v>
      </c>
      <c r="D52" s="16" t="s">
        <v>0</v>
      </c>
      <c r="E52" s="28" t="s">
        <v>0</v>
      </c>
    </row>
    <row r="53" spans="1:5" x14ac:dyDescent="0.25">
      <c r="A53" s="9" t="s">
        <v>90</v>
      </c>
      <c r="B53" s="10" t="s">
        <v>89</v>
      </c>
      <c r="C53" s="10" t="s">
        <v>91</v>
      </c>
      <c r="D53" s="7" t="s">
        <v>0</v>
      </c>
      <c r="E53" s="26" t="s">
        <v>0</v>
      </c>
    </row>
    <row r="54" spans="1:5" ht="30" x14ac:dyDescent="0.25">
      <c r="A54" s="9" t="s">
        <v>92</v>
      </c>
      <c r="B54" s="10" t="s">
        <v>0</v>
      </c>
      <c r="C54" s="10" t="s">
        <v>157</v>
      </c>
      <c r="D54" s="10" t="s">
        <v>24</v>
      </c>
      <c r="E54" s="27">
        <v>1871</v>
      </c>
    </row>
    <row r="55" spans="1:5" ht="30" x14ac:dyDescent="0.25">
      <c r="A55" s="9" t="s">
        <v>93</v>
      </c>
      <c r="B55" s="10" t="s">
        <v>0</v>
      </c>
      <c r="C55" s="10" t="s">
        <v>94</v>
      </c>
      <c r="D55" s="10" t="s">
        <v>27</v>
      </c>
      <c r="E55" s="27">
        <v>25</v>
      </c>
    </row>
    <row r="56" spans="1:5" x14ac:dyDescent="0.25">
      <c r="A56" s="9" t="s">
        <v>96</v>
      </c>
      <c r="B56" s="10" t="s">
        <v>95</v>
      </c>
      <c r="C56" s="10" t="s">
        <v>97</v>
      </c>
      <c r="D56" s="7" t="s">
        <v>0</v>
      </c>
      <c r="E56" s="26" t="s">
        <v>0</v>
      </c>
    </row>
    <row r="57" spans="1:5" ht="75" x14ac:dyDescent="0.25">
      <c r="A57" s="9" t="s">
        <v>98</v>
      </c>
      <c r="B57" s="10" t="s">
        <v>0</v>
      </c>
      <c r="C57" s="10" t="s">
        <v>154</v>
      </c>
      <c r="D57" s="10" t="s">
        <v>27</v>
      </c>
      <c r="E57" s="27">
        <v>57</v>
      </c>
    </row>
    <row r="58" spans="1:5" ht="60" x14ac:dyDescent="0.25">
      <c r="A58" s="9" t="s">
        <v>99</v>
      </c>
      <c r="B58" s="10" t="s">
        <v>0</v>
      </c>
      <c r="C58" s="10" t="s">
        <v>155</v>
      </c>
      <c r="D58" s="10" t="s">
        <v>43</v>
      </c>
      <c r="E58" s="27">
        <v>13</v>
      </c>
    </row>
    <row r="59" spans="1:5" x14ac:dyDescent="0.25">
      <c r="A59" s="9" t="s">
        <v>101</v>
      </c>
      <c r="B59" s="10" t="s">
        <v>100</v>
      </c>
      <c r="C59" s="10" t="s">
        <v>102</v>
      </c>
      <c r="D59" s="7" t="s">
        <v>0</v>
      </c>
      <c r="E59" s="26" t="s">
        <v>0</v>
      </c>
    </row>
    <row r="60" spans="1:5" ht="30" x14ac:dyDescent="0.25">
      <c r="A60" s="9" t="s">
        <v>103</v>
      </c>
      <c r="B60" s="10" t="s">
        <v>0</v>
      </c>
      <c r="C60" s="10" t="s">
        <v>158</v>
      </c>
      <c r="D60" s="10" t="s">
        <v>24</v>
      </c>
      <c r="E60" s="27">
        <f>435*0.75+15*15*0.5</f>
        <v>438.75</v>
      </c>
    </row>
    <row r="61" spans="1:5" x14ac:dyDescent="0.25">
      <c r="A61" s="9" t="s">
        <v>105</v>
      </c>
      <c r="B61" s="10" t="s">
        <v>104</v>
      </c>
      <c r="C61" s="10" t="s">
        <v>106</v>
      </c>
      <c r="D61" s="7" t="s">
        <v>0</v>
      </c>
      <c r="E61" s="26" t="s">
        <v>0</v>
      </c>
    </row>
    <row r="62" spans="1:5" ht="30" x14ac:dyDescent="0.25">
      <c r="A62" s="9" t="s">
        <v>107</v>
      </c>
      <c r="B62" s="10" t="s">
        <v>0</v>
      </c>
      <c r="C62" s="10" t="s">
        <v>108</v>
      </c>
      <c r="D62" s="10" t="s">
        <v>27</v>
      </c>
      <c r="E62" s="27">
        <v>497</v>
      </c>
    </row>
    <row r="63" spans="1:5" s="13" customFormat="1" x14ac:dyDescent="0.25">
      <c r="A63" s="14" t="s">
        <v>109</v>
      </c>
      <c r="B63" s="15" t="s">
        <v>0</v>
      </c>
      <c r="C63" s="15" t="s">
        <v>110</v>
      </c>
      <c r="D63" s="16" t="s">
        <v>0</v>
      </c>
      <c r="E63" s="28" t="s">
        <v>0</v>
      </c>
    </row>
    <row r="64" spans="1:5" x14ac:dyDescent="0.25">
      <c r="A64" s="9" t="s">
        <v>112</v>
      </c>
      <c r="B64" s="10" t="s">
        <v>111</v>
      </c>
      <c r="C64" s="10" t="s">
        <v>113</v>
      </c>
      <c r="D64" s="7" t="s">
        <v>0</v>
      </c>
      <c r="E64" s="26" t="s">
        <v>0</v>
      </c>
    </row>
    <row r="65" spans="1:5" ht="30" x14ac:dyDescent="0.25">
      <c r="A65" s="9" t="s">
        <v>114</v>
      </c>
      <c r="B65" s="10" t="s">
        <v>0</v>
      </c>
      <c r="C65" s="10" t="s">
        <v>115</v>
      </c>
      <c r="D65" s="10" t="s">
        <v>27</v>
      </c>
      <c r="E65" s="27">
        <v>62</v>
      </c>
    </row>
    <row r="66" spans="1:5" x14ac:dyDescent="0.25">
      <c r="A66" s="9" t="s">
        <v>117</v>
      </c>
      <c r="B66" s="10" t="s">
        <v>116</v>
      </c>
      <c r="C66" s="10" t="s">
        <v>118</v>
      </c>
      <c r="D66" s="7" t="s">
        <v>0</v>
      </c>
      <c r="E66" s="26" t="s">
        <v>0</v>
      </c>
    </row>
    <row r="67" spans="1:5" ht="30" x14ac:dyDescent="0.25">
      <c r="A67" s="9" t="s">
        <v>119</v>
      </c>
      <c r="B67" s="10" t="s">
        <v>0</v>
      </c>
      <c r="C67" s="10" t="s">
        <v>120</v>
      </c>
      <c r="D67" s="10" t="s">
        <v>27</v>
      </c>
      <c r="E67" s="27">
        <v>139</v>
      </c>
    </row>
    <row r="68" spans="1:5" x14ac:dyDescent="0.25">
      <c r="A68" s="9" t="s">
        <v>121</v>
      </c>
      <c r="B68" s="10" t="s">
        <v>125</v>
      </c>
      <c r="C68" s="10" t="s">
        <v>122</v>
      </c>
      <c r="D68" s="7" t="s">
        <v>0</v>
      </c>
      <c r="E68" s="26" t="s">
        <v>0</v>
      </c>
    </row>
    <row r="69" spans="1:5" ht="30" x14ac:dyDescent="0.25">
      <c r="A69" s="9" t="s">
        <v>123</v>
      </c>
      <c r="B69" s="10" t="s">
        <v>0</v>
      </c>
      <c r="C69" s="10" t="s">
        <v>164</v>
      </c>
      <c r="D69" s="10" t="s">
        <v>24</v>
      </c>
      <c r="E69" s="27">
        <v>51.6</v>
      </c>
    </row>
    <row r="70" spans="1:5" x14ac:dyDescent="0.25">
      <c r="C70" s="3"/>
      <c r="D70" s="2" t="s">
        <v>0</v>
      </c>
      <c r="E70" s="2" t="s">
        <v>0</v>
      </c>
    </row>
  </sheetData>
  <mergeCells count="3">
    <mergeCell ref="A2:E2"/>
    <mergeCell ref="A3:E3"/>
    <mergeCell ref="D1:E1"/>
  </mergeCells>
  <pageMargins left="0.7" right="0.7" top="0.75" bottom="0.75" header="0.3" footer="0.3"/>
  <pageSetup paperSize="9" scale="70" orientation="portrait" r:id="rId1"/>
  <rowBreaks count="2" manualBreakCount="2">
    <brk id="26" max="16383" man="1"/>
    <brk id="5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tabSelected="1" view="pageBreakPreview" zoomScale="115" zoomScaleNormal="100" zoomScaleSheetLayoutView="115" workbookViewId="0">
      <selection activeCell="K10" sqref="K10"/>
    </sheetView>
  </sheetViews>
  <sheetFormatPr defaultRowHeight="15" x14ac:dyDescent="0.25"/>
  <cols>
    <col min="1" max="1" width="7.140625" bestFit="1" customWidth="1"/>
    <col min="2" max="2" width="13.85546875" bestFit="1" customWidth="1"/>
    <col min="3" max="3" width="57" customWidth="1"/>
    <col min="4" max="4" width="3.7109375" bestFit="1" customWidth="1"/>
    <col min="5" max="5" width="9" customWidth="1"/>
    <col min="6" max="6" width="13" style="5" bestFit="1" customWidth="1"/>
    <col min="7" max="7" width="15.42578125" bestFit="1" customWidth="1"/>
  </cols>
  <sheetData>
    <row r="1" spans="1:7" x14ac:dyDescent="0.25">
      <c r="F1" s="33" t="s">
        <v>126</v>
      </c>
      <c r="G1" s="33"/>
    </row>
    <row r="2" spans="1:7" ht="21" x14ac:dyDescent="0.35">
      <c r="A2" s="30" t="s">
        <v>166</v>
      </c>
      <c r="B2" s="30"/>
      <c r="C2" s="30"/>
      <c r="D2" s="30"/>
      <c r="E2" s="30"/>
      <c r="F2" s="30"/>
      <c r="G2" s="30"/>
    </row>
    <row r="3" spans="1:7" ht="30" customHeight="1" x14ac:dyDescent="0.25">
      <c r="A3" s="31" t="s">
        <v>7</v>
      </c>
      <c r="B3" s="31"/>
      <c r="C3" s="31"/>
      <c r="D3" s="31"/>
      <c r="E3" s="31"/>
      <c r="F3" s="31"/>
      <c r="G3" s="31"/>
    </row>
    <row r="4" spans="1:7" s="1" customFormat="1" x14ac:dyDescent="0.25">
      <c r="A4" s="19" t="s">
        <v>1</v>
      </c>
      <c r="B4" s="19" t="s">
        <v>2</v>
      </c>
      <c r="C4" s="19" t="s">
        <v>3</v>
      </c>
      <c r="D4" s="19" t="s">
        <v>4</v>
      </c>
      <c r="E4" s="19" t="s">
        <v>5</v>
      </c>
      <c r="F4" s="20" t="s">
        <v>124</v>
      </c>
      <c r="G4" s="19" t="s">
        <v>6</v>
      </c>
    </row>
    <row r="5" spans="1:7" x14ac:dyDescent="0.25">
      <c r="A5" s="14" t="s">
        <v>8</v>
      </c>
      <c r="B5" s="15" t="s">
        <v>0</v>
      </c>
      <c r="C5" s="15" t="s">
        <v>9</v>
      </c>
      <c r="D5" s="16" t="s">
        <v>0</v>
      </c>
      <c r="E5" s="16" t="s">
        <v>0</v>
      </c>
      <c r="F5" s="17" t="s">
        <v>0</v>
      </c>
      <c r="G5" s="18"/>
    </row>
    <row r="6" spans="1:7" ht="30" x14ac:dyDescent="0.25">
      <c r="A6" s="9" t="s">
        <v>11</v>
      </c>
      <c r="B6" s="10" t="s">
        <v>10</v>
      </c>
      <c r="C6" s="10" t="s">
        <v>12</v>
      </c>
      <c r="D6" s="7" t="s">
        <v>0</v>
      </c>
      <c r="E6" s="7" t="s">
        <v>0</v>
      </c>
      <c r="F6" s="8" t="s">
        <v>0</v>
      </c>
      <c r="G6" s="6"/>
    </row>
    <row r="7" spans="1:7" ht="45" x14ac:dyDescent="0.25">
      <c r="A7" s="9" t="s">
        <v>13</v>
      </c>
      <c r="B7" s="10" t="s">
        <v>0</v>
      </c>
      <c r="C7" s="10" t="s">
        <v>127</v>
      </c>
      <c r="D7" s="10" t="s">
        <v>14</v>
      </c>
      <c r="E7" s="29">
        <v>0.55000000000000004</v>
      </c>
      <c r="F7" s="22"/>
      <c r="G7" s="22">
        <f>E7*F7</f>
        <v>0</v>
      </c>
    </row>
    <row r="8" spans="1:7" x14ac:dyDescent="0.25">
      <c r="A8" s="9" t="s">
        <v>16</v>
      </c>
      <c r="B8" s="10" t="s">
        <v>15</v>
      </c>
      <c r="C8" s="10" t="s">
        <v>17</v>
      </c>
      <c r="D8" s="7" t="s">
        <v>0</v>
      </c>
      <c r="E8" s="26" t="s">
        <v>0</v>
      </c>
      <c r="F8" s="24"/>
      <c r="G8" s="22"/>
    </row>
    <row r="9" spans="1:7" ht="45" x14ac:dyDescent="0.25">
      <c r="A9" s="9" t="s">
        <v>18</v>
      </c>
      <c r="B9" s="10" t="s">
        <v>0</v>
      </c>
      <c r="C9" s="10" t="s">
        <v>128</v>
      </c>
      <c r="D9" s="10" t="s">
        <v>19</v>
      </c>
      <c r="E9" s="27">
        <v>450.2</v>
      </c>
      <c r="F9" s="22"/>
      <c r="G9" s="22">
        <f>E9*F9</f>
        <v>0</v>
      </c>
    </row>
    <row r="10" spans="1:7" x14ac:dyDescent="0.25">
      <c r="A10" s="9"/>
      <c r="B10" s="10"/>
      <c r="C10" s="10">
        <f>380*5*0.2+117*3*0.2</f>
        <v>450.2</v>
      </c>
      <c r="D10" s="10"/>
      <c r="E10" s="27"/>
      <c r="F10" s="22"/>
      <c r="G10" s="22"/>
    </row>
    <row r="11" spans="1:7" x14ac:dyDescent="0.25">
      <c r="A11" s="14" t="s">
        <v>21</v>
      </c>
      <c r="B11" s="15" t="s">
        <v>20</v>
      </c>
      <c r="C11" s="15" t="s">
        <v>22</v>
      </c>
      <c r="D11" s="16" t="s">
        <v>0</v>
      </c>
      <c r="E11" s="28" t="s">
        <v>0</v>
      </c>
      <c r="F11" s="25"/>
      <c r="G11" s="23"/>
    </row>
    <row r="12" spans="1:7" ht="45" x14ac:dyDescent="0.25">
      <c r="A12" s="9" t="s">
        <v>23</v>
      </c>
      <c r="B12" s="10" t="s">
        <v>0</v>
      </c>
      <c r="C12" s="10" t="s">
        <v>129</v>
      </c>
      <c r="D12" s="10" t="s">
        <v>24</v>
      </c>
      <c r="E12" s="27">
        <v>195</v>
      </c>
      <c r="F12" s="22"/>
      <c r="G12" s="22">
        <f t="shared" ref="G12:G20" si="0">E12*F12</f>
        <v>0</v>
      </c>
    </row>
    <row r="13" spans="1:7" ht="75" x14ac:dyDescent="0.25">
      <c r="A13" s="9" t="s">
        <v>25</v>
      </c>
      <c r="B13" s="10" t="s">
        <v>0</v>
      </c>
      <c r="C13" s="10" t="s">
        <v>130</v>
      </c>
      <c r="D13" s="10" t="s">
        <v>24</v>
      </c>
      <c r="E13" s="27">
        <v>1128.5</v>
      </c>
      <c r="F13" s="22"/>
      <c r="G13" s="22">
        <f t="shared" si="0"/>
        <v>0</v>
      </c>
    </row>
    <row r="14" spans="1:7" ht="60" x14ac:dyDescent="0.25">
      <c r="A14" s="9" t="s">
        <v>26</v>
      </c>
      <c r="B14" s="10" t="s">
        <v>0</v>
      </c>
      <c r="C14" s="10" t="s">
        <v>149</v>
      </c>
      <c r="D14" s="10" t="s">
        <v>24</v>
      </c>
      <c r="E14" s="27">
        <v>262</v>
      </c>
      <c r="F14" s="22"/>
      <c r="G14" s="22">
        <f t="shared" si="0"/>
        <v>0</v>
      </c>
    </row>
    <row r="15" spans="1:7" ht="105" x14ac:dyDescent="0.25">
      <c r="A15" s="9" t="s">
        <v>28</v>
      </c>
      <c r="B15" s="10" t="s">
        <v>0</v>
      </c>
      <c r="C15" s="10" t="s">
        <v>135</v>
      </c>
      <c r="D15" s="10" t="s">
        <v>24</v>
      </c>
      <c r="E15" s="27">
        <v>1175.5</v>
      </c>
      <c r="F15" s="22"/>
      <c r="G15" s="22">
        <f t="shared" si="0"/>
        <v>0</v>
      </c>
    </row>
    <row r="16" spans="1:7" ht="45" x14ac:dyDescent="0.25">
      <c r="A16" s="9" t="s">
        <v>29</v>
      </c>
      <c r="B16" s="10" t="s">
        <v>0</v>
      </c>
      <c r="C16" s="10" t="s">
        <v>131</v>
      </c>
      <c r="D16" s="10" t="s">
        <v>24</v>
      </c>
      <c r="E16" s="27">
        <v>62</v>
      </c>
      <c r="F16" s="22"/>
      <c r="G16" s="22">
        <f t="shared" si="0"/>
        <v>0</v>
      </c>
    </row>
    <row r="17" spans="1:7" ht="30" x14ac:dyDescent="0.25">
      <c r="A17" s="9" t="s">
        <v>30</v>
      </c>
      <c r="B17" s="10" t="s">
        <v>0</v>
      </c>
      <c r="C17" s="10" t="s">
        <v>132</v>
      </c>
      <c r="D17" s="10" t="s">
        <v>27</v>
      </c>
      <c r="E17" s="27">
        <v>155</v>
      </c>
      <c r="F17" s="22"/>
      <c r="G17" s="22">
        <f t="shared" si="0"/>
        <v>0</v>
      </c>
    </row>
    <row r="18" spans="1:7" ht="30" x14ac:dyDescent="0.25">
      <c r="A18" s="9" t="s">
        <v>31</v>
      </c>
      <c r="B18" s="10" t="s">
        <v>0</v>
      </c>
      <c r="C18" s="10" t="s">
        <v>133</v>
      </c>
      <c r="D18" s="10" t="s">
        <v>27</v>
      </c>
      <c r="E18" s="27">
        <v>61</v>
      </c>
      <c r="F18" s="22"/>
      <c r="G18" s="22">
        <f t="shared" si="0"/>
        <v>0</v>
      </c>
    </row>
    <row r="19" spans="1:7" ht="30" x14ac:dyDescent="0.25">
      <c r="A19" s="9" t="s">
        <v>32</v>
      </c>
      <c r="B19" s="10" t="s">
        <v>0</v>
      </c>
      <c r="C19" s="10" t="s">
        <v>33</v>
      </c>
      <c r="D19" s="10" t="s">
        <v>27</v>
      </c>
      <c r="E19" s="27">
        <v>40</v>
      </c>
      <c r="F19" s="22"/>
      <c r="G19" s="22">
        <f t="shared" si="0"/>
        <v>0</v>
      </c>
    </row>
    <row r="20" spans="1:7" ht="30" x14ac:dyDescent="0.25">
      <c r="A20" s="9" t="s">
        <v>34</v>
      </c>
      <c r="B20" s="10" t="s">
        <v>0</v>
      </c>
      <c r="C20" s="10" t="s">
        <v>35</v>
      </c>
      <c r="D20" s="10" t="s">
        <v>19</v>
      </c>
      <c r="E20" s="27">
        <v>8.4</v>
      </c>
      <c r="F20" s="22"/>
      <c r="G20" s="22">
        <f t="shared" si="0"/>
        <v>0</v>
      </c>
    </row>
    <row r="21" spans="1:7" s="13" customFormat="1" x14ac:dyDescent="0.25">
      <c r="A21" s="14" t="s">
        <v>36</v>
      </c>
      <c r="B21" s="15" t="s">
        <v>0</v>
      </c>
      <c r="C21" s="15" t="s">
        <v>37</v>
      </c>
      <c r="D21" s="16" t="s">
        <v>0</v>
      </c>
      <c r="E21" s="28" t="s">
        <v>0</v>
      </c>
      <c r="F21" s="25"/>
      <c r="G21" s="23"/>
    </row>
    <row r="22" spans="1:7" x14ac:dyDescent="0.25">
      <c r="A22" s="9" t="s">
        <v>39</v>
      </c>
      <c r="B22" s="10" t="s">
        <v>38</v>
      </c>
      <c r="C22" s="10" t="s">
        <v>40</v>
      </c>
      <c r="D22" s="7" t="s">
        <v>0</v>
      </c>
      <c r="E22" s="26" t="s">
        <v>0</v>
      </c>
      <c r="F22" s="24"/>
      <c r="G22" s="22"/>
    </row>
    <row r="23" spans="1:7" ht="75" x14ac:dyDescent="0.25">
      <c r="A23" s="9" t="s">
        <v>41</v>
      </c>
      <c r="B23" s="10" t="s">
        <v>0</v>
      </c>
      <c r="C23" s="10" t="s">
        <v>143</v>
      </c>
      <c r="D23" s="10" t="s">
        <v>27</v>
      </c>
      <c r="E23" s="27">
        <v>32</v>
      </c>
      <c r="F23" s="22"/>
      <c r="G23" s="22">
        <f>E23*F23</f>
        <v>0</v>
      </c>
    </row>
    <row r="24" spans="1:7" ht="105" x14ac:dyDescent="0.25">
      <c r="A24" s="9" t="s">
        <v>42</v>
      </c>
      <c r="B24" s="10" t="s">
        <v>0</v>
      </c>
      <c r="C24" s="10" t="s">
        <v>142</v>
      </c>
      <c r="D24" s="10" t="s">
        <v>43</v>
      </c>
      <c r="E24" s="27">
        <v>3</v>
      </c>
      <c r="F24" s="22"/>
      <c r="G24" s="22">
        <f>E24*F24</f>
        <v>0</v>
      </c>
    </row>
    <row r="25" spans="1:7" ht="30" x14ac:dyDescent="0.25">
      <c r="A25" s="9" t="s">
        <v>44</v>
      </c>
      <c r="B25" s="10" t="s">
        <v>0</v>
      </c>
      <c r="C25" s="10" t="s">
        <v>134</v>
      </c>
      <c r="D25" s="10" t="s">
        <v>43</v>
      </c>
      <c r="E25" s="27">
        <v>10</v>
      </c>
      <c r="F25" s="22"/>
      <c r="G25" s="22">
        <f>E25*F25</f>
        <v>0</v>
      </c>
    </row>
    <row r="26" spans="1:7" ht="165" x14ac:dyDescent="0.25">
      <c r="A26" s="9" t="s">
        <v>45</v>
      </c>
      <c r="B26" s="10" t="s">
        <v>0</v>
      </c>
      <c r="C26" s="10" t="s">
        <v>141</v>
      </c>
      <c r="D26" s="10" t="s">
        <v>27</v>
      </c>
      <c r="E26" s="27">
        <v>16</v>
      </c>
      <c r="F26" s="22"/>
      <c r="G26" s="22">
        <f>E26*F26</f>
        <v>0</v>
      </c>
    </row>
    <row r="27" spans="1:7" s="13" customFormat="1" x14ac:dyDescent="0.25">
      <c r="A27" s="14" t="s">
        <v>46</v>
      </c>
      <c r="B27" s="15" t="s">
        <v>0</v>
      </c>
      <c r="C27" s="15" t="s">
        <v>47</v>
      </c>
      <c r="D27" s="16" t="s">
        <v>0</v>
      </c>
      <c r="E27" s="28" t="s">
        <v>0</v>
      </c>
      <c r="F27" s="25"/>
      <c r="G27" s="23"/>
    </row>
    <row r="28" spans="1:7" x14ac:dyDescent="0.25">
      <c r="A28" s="21" t="s">
        <v>49</v>
      </c>
      <c r="B28" s="10" t="s">
        <v>48</v>
      </c>
      <c r="C28" s="10" t="s">
        <v>50</v>
      </c>
      <c r="D28" s="7" t="s">
        <v>0</v>
      </c>
      <c r="E28" s="26" t="s">
        <v>0</v>
      </c>
      <c r="F28" s="24"/>
      <c r="G28" s="22"/>
    </row>
    <row r="29" spans="1:7" ht="45" x14ac:dyDescent="0.25">
      <c r="A29" s="21" t="s">
        <v>51</v>
      </c>
      <c r="B29" s="10" t="s">
        <v>0</v>
      </c>
      <c r="C29" s="10" t="s">
        <v>136</v>
      </c>
      <c r="D29" s="10" t="s">
        <v>24</v>
      </c>
      <c r="E29" s="27">
        <v>2296.75</v>
      </c>
      <c r="F29" s="22"/>
      <c r="G29" s="22">
        <f>E29*F29</f>
        <v>0</v>
      </c>
    </row>
    <row r="30" spans="1:7" ht="45" x14ac:dyDescent="0.25">
      <c r="A30" s="21" t="s">
        <v>52</v>
      </c>
      <c r="B30" s="10" t="s">
        <v>0</v>
      </c>
      <c r="C30" s="10" t="s">
        <v>137</v>
      </c>
      <c r="D30" s="10" t="s">
        <v>24</v>
      </c>
      <c r="E30" s="27">
        <v>1346</v>
      </c>
      <c r="F30" s="22"/>
      <c r="G30" s="22">
        <f>E30*F30</f>
        <v>0</v>
      </c>
    </row>
    <row r="31" spans="1:7" ht="30" x14ac:dyDescent="0.25">
      <c r="A31" s="21" t="s">
        <v>54</v>
      </c>
      <c r="B31" s="10" t="s">
        <v>53</v>
      </c>
      <c r="C31" s="10" t="s">
        <v>55</v>
      </c>
      <c r="D31" s="7" t="s">
        <v>0</v>
      </c>
      <c r="E31" s="26" t="s">
        <v>0</v>
      </c>
      <c r="F31" s="24"/>
      <c r="G31" s="22"/>
    </row>
    <row r="32" spans="1:7" ht="45" x14ac:dyDescent="0.25">
      <c r="A32" s="21" t="s">
        <v>56</v>
      </c>
      <c r="B32" s="10" t="s">
        <v>0</v>
      </c>
      <c r="C32" s="10" t="s">
        <v>150</v>
      </c>
      <c r="D32" s="10" t="s">
        <v>24</v>
      </c>
      <c r="E32" s="27">
        <v>444</v>
      </c>
      <c r="F32" s="22"/>
      <c r="G32" s="22">
        <f>E32*F32</f>
        <v>0</v>
      </c>
    </row>
    <row r="33" spans="1:7" ht="75" x14ac:dyDescent="0.25">
      <c r="A33" s="21" t="s">
        <v>57</v>
      </c>
      <c r="B33" s="10" t="s">
        <v>0</v>
      </c>
      <c r="C33" s="10" t="s">
        <v>139</v>
      </c>
      <c r="D33" s="10" t="s">
        <v>24</v>
      </c>
      <c r="E33" s="27">
        <v>1419</v>
      </c>
      <c r="F33" s="22"/>
      <c r="G33" s="22">
        <f>E33*F33</f>
        <v>0</v>
      </c>
    </row>
    <row r="34" spans="1:7" ht="45" x14ac:dyDescent="0.25">
      <c r="A34" s="9" t="s">
        <v>59</v>
      </c>
      <c r="B34" s="10" t="s">
        <v>58</v>
      </c>
      <c r="C34" s="10" t="s">
        <v>60</v>
      </c>
      <c r="D34" s="7" t="s">
        <v>0</v>
      </c>
      <c r="E34" s="26" t="s">
        <v>0</v>
      </c>
      <c r="F34" s="24"/>
      <c r="G34" s="22"/>
    </row>
    <row r="35" spans="1:7" ht="45" x14ac:dyDescent="0.25">
      <c r="A35" s="9" t="s">
        <v>61</v>
      </c>
      <c r="B35" s="10" t="s">
        <v>0</v>
      </c>
      <c r="C35" s="10" t="s">
        <v>151</v>
      </c>
      <c r="D35" s="10" t="s">
        <v>24</v>
      </c>
      <c r="E35" s="27">
        <v>512</v>
      </c>
      <c r="F35" s="22"/>
      <c r="G35" s="22">
        <f>E35*F35</f>
        <v>0</v>
      </c>
    </row>
    <row r="36" spans="1:7" ht="75" x14ac:dyDescent="0.25">
      <c r="A36" s="9" t="s">
        <v>62</v>
      </c>
      <c r="B36" s="10" t="s">
        <v>0</v>
      </c>
      <c r="C36" s="10" t="s">
        <v>140</v>
      </c>
      <c r="D36" s="10" t="s">
        <v>24</v>
      </c>
      <c r="E36" s="27">
        <v>1346</v>
      </c>
      <c r="F36" s="22"/>
      <c r="G36" s="22">
        <f>E36*F36</f>
        <v>0</v>
      </c>
    </row>
    <row r="37" spans="1:7" ht="30" x14ac:dyDescent="0.25">
      <c r="A37" s="9" t="s">
        <v>162</v>
      </c>
      <c r="B37" s="10"/>
      <c r="C37" s="10" t="s">
        <v>138</v>
      </c>
      <c r="D37" s="10" t="s">
        <v>24</v>
      </c>
      <c r="E37" s="27">
        <v>500.25</v>
      </c>
      <c r="F37" s="22"/>
      <c r="G37" s="22">
        <f>F37*E37</f>
        <v>0</v>
      </c>
    </row>
    <row r="38" spans="1:7" s="13" customFormat="1" x14ac:dyDescent="0.25">
      <c r="A38" s="14" t="s">
        <v>63</v>
      </c>
      <c r="B38" s="15" t="s">
        <v>0</v>
      </c>
      <c r="C38" s="15" t="s">
        <v>64</v>
      </c>
      <c r="D38" s="16" t="s">
        <v>0</v>
      </c>
      <c r="E38" s="28" t="s">
        <v>0</v>
      </c>
      <c r="F38" s="25"/>
      <c r="G38" s="23"/>
    </row>
    <row r="39" spans="1:7" x14ac:dyDescent="0.25">
      <c r="A39" s="9" t="s">
        <v>66</v>
      </c>
      <c r="B39" s="10" t="s">
        <v>65</v>
      </c>
      <c r="C39" s="10" t="s">
        <v>67</v>
      </c>
      <c r="D39" s="7" t="s">
        <v>0</v>
      </c>
      <c r="E39" s="26" t="s">
        <v>0</v>
      </c>
      <c r="F39" s="24"/>
      <c r="G39" s="22"/>
    </row>
    <row r="40" spans="1:7" x14ac:dyDescent="0.25">
      <c r="A40" s="9"/>
      <c r="B40" s="10"/>
      <c r="C40" s="10" t="s">
        <v>147</v>
      </c>
      <c r="D40" s="7" t="s">
        <v>24</v>
      </c>
      <c r="E40" s="26">
        <v>9529.25</v>
      </c>
      <c r="F40" s="24"/>
      <c r="G40" s="22">
        <f>F40*E40</f>
        <v>0</v>
      </c>
    </row>
    <row r="41" spans="1:7" ht="90" x14ac:dyDescent="0.25">
      <c r="A41" s="9" t="s">
        <v>68</v>
      </c>
      <c r="B41" s="10" t="s">
        <v>0</v>
      </c>
      <c r="C41" s="10" t="s">
        <v>152</v>
      </c>
      <c r="D41" s="10" t="s">
        <v>24</v>
      </c>
      <c r="E41" s="27">
        <v>4532</v>
      </c>
      <c r="F41" s="22"/>
      <c r="G41" s="22">
        <f>E41*F41</f>
        <v>0</v>
      </c>
    </row>
    <row r="42" spans="1:7" ht="90" x14ac:dyDescent="0.25">
      <c r="A42" s="9" t="s">
        <v>69</v>
      </c>
      <c r="B42" s="10" t="s">
        <v>0</v>
      </c>
      <c r="C42" s="10" t="s">
        <v>153</v>
      </c>
      <c r="D42" s="10" t="s">
        <v>24</v>
      </c>
      <c r="E42" s="27">
        <v>4497</v>
      </c>
      <c r="F42" s="22"/>
      <c r="G42" s="22">
        <f>E42*F42</f>
        <v>0</v>
      </c>
    </row>
    <row r="43" spans="1:7" x14ac:dyDescent="0.25">
      <c r="A43" s="9" t="s">
        <v>71</v>
      </c>
      <c r="B43" s="10" t="s">
        <v>70</v>
      </c>
      <c r="C43" s="10" t="s">
        <v>72</v>
      </c>
      <c r="D43" s="7" t="s">
        <v>0</v>
      </c>
      <c r="E43" s="26" t="s">
        <v>0</v>
      </c>
      <c r="F43" s="24"/>
      <c r="G43" s="22"/>
    </row>
    <row r="44" spans="1:7" ht="45" x14ac:dyDescent="0.25">
      <c r="A44" s="9" t="s">
        <v>73</v>
      </c>
      <c r="B44" s="10" t="s">
        <v>0</v>
      </c>
      <c r="C44" s="10" t="s">
        <v>148</v>
      </c>
      <c r="D44" s="10" t="s">
        <v>24</v>
      </c>
      <c r="E44" s="27">
        <v>326.25</v>
      </c>
      <c r="F44" s="22"/>
      <c r="G44" s="22">
        <f>E44*F44</f>
        <v>0</v>
      </c>
    </row>
    <row r="45" spans="1:7" x14ac:dyDescent="0.25">
      <c r="A45" s="9" t="s">
        <v>75</v>
      </c>
      <c r="B45" s="10" t="s">
        <v>74</v>
      </c>
      <c r="C45" s="10" t="s">
        <v>76</v>
      </c>
      <c r="D45" s="7" t="s">
        <v>0</v>
      </c>
      <c r="E45" s="26" t="s">
        <v>0</v>
      </c>
      <c r="F45" s="24"/>
      <c r="G45" s="22"/>
    </row>
    <row r="46" spans="1:7" ht="60" x14ac:dyDescent="0.25">
      <c r="A46" s="9" t="s">
        <v>77</v>
      </c>
      <c r="B46" s="10" t="s">
        <v>0</v>
      </c>
      <c r="C46" s="10" t="s">
        <v>144</v>
      </c>
      <c r="D46" s="10" t="s">
        <v>24</v>
      </c>
      <c r="E46" s="27">
        <v>4257</v>
      </c>
      <c r="F46" s="22"/>
      <c r="G46" s="22">
        <f>E46*F46</f>
        <v>0</v>
      </c>
    </row>
    <row r="47" spans="1:7" s="13" customFormat="1" ht="30" x14ac:dyDescent="0.25">
      <c r="A47" s="14" t="s">
        <v>79</v>
      </c>
      <c r="B47" s="15" t="s">
        <v>78</v>
      </c>
      <c r="C47" s="15" t="s">
        <v>80</v>
      </c>
      <c r="D47" s="16" t="s">
        <v>0</v>
      </c>
      <c r="E47" s="28" t="s">
        <v>0</v>
      </c>
      <c r="F47" s="25"/>
      <c r="G47" s="23"/>
    </row>
    <row r="48" spans="1:7" ht="45" x14ac:dyDescent="0.25">
      <c r="A48" s="21" t="s">
        <v>81</v>
      </c>
      <c r="B48" s="10" t="s">
        <v>0</v>
      </c>
      <c r="C48" s="10" t="s">
        <v>145</v>
      </c>
      <c r="D48" s="10" t="s">
        <v>24</v>
      </c>
      <c r="E48" s="27">
        <v>200</v>
      </c>
      <c r="F48" s="22"/>
      <c r="G48" s="22">
        <f>E48*F48</f>
        <v>0</v>
      </c>
    </row>
    <row r="49" spans="1:7" ht="45" x14ac:dyDescent="0.25">
      <c r="A49" s="21" t="s">
        <v>82</v>
      </c>
      <c r="B49" s="10" t="s">
        <v>0</v>
      </c>
      <c r="C49" s="10" t="s">
        <v>146</v>
      </c>
      <c r="D49" s="10" t="s">
        <v>24</v>
      </c>
      <c r="E49" s="27">
        <v>62</v>
      </c>
      <c r="F49" s="22"/>
      <c r="G49" s="22">
        <f>E49*F49</f>
        <v>0</v>
      </c>
    </row>
    <row r="50" spans="1:7" s="13" customFormat="1" x14ac:dyDescent="0.25">
      <c r="A50" s="14" t="s">
        <v>84</v>
      </c>
      <c r="B50" s="15" t="s">
        <v>83</v>
      </c>
      <c r="C50" s="15" t="s">
        <v>85</v>
      </c>
      <c r="D50" s="16" t="s">
        <v>0</v>
      </c>
      <c r="E50" s="28" t="s">
        <v>0</v>
      </c>
      <c r="F50" s="25"/>
      <c r="G50" s="23"/>
    </row>
    <row r="51" spans="1:7" ht="45" x14ac:dyDescent="0.25">
      <c r="A51" s="9" t="s">
        <v>86</v>
      </c>
      <c r="B51" s="10" t="s">
        <v>0</v>
      </c>
      <c r="C51" s="10" t="s">
        <v>156</v>
      </c>
      <c r="D51" s="10" t="s">
        <v>24</v>
      </c>
      <c r="E51" s="27">
        <v>3355</v>
      </c>
      <c r="F51" s="22"/>
      <c r="G51" s="22">
        <f>E51*F51</f>
        <v>0</v>
      </c>
    </row>
    <row r="52" spans="1:7" s="13" customFormat="1" x14ac:dyDescent="0.25">
      <c r="A52" s="14" t="s">
        <v>87</v>
      </c>
      <c r="B52" s="15" t="s">
        <v>0</v>
      </c>
      <c r="C52" s="15" t="s">
        <v>88</v>
      </c>
      <c r="D52" s="16" t="s">
        <v>0</v>
      </c>
      <c r="E52" s="28" t="s">
        <v>0</v>
      </c>
      <c r="F52" s="25"/>
      <c r="G52" s="23"/>
    </row>
    <row r="53" spans="1:7" x14ac:dyDescent="0.25">
      <c r="A53" s="9" t="s">
        <v>90</v>
      </c>
      <c r="B53" s="10" t="s">
        <v>89</v>
      </c>
      <c r="C53" s="10" t="s">
        <v>91</v>
      </c>
      <c r="D53" s="7" t="s">
        <v>0</v>
      </c>
      <c r="E53" s="26" t="s">
        <v>0</v>
      </c>
      <c r="F53" s="24"/>
      <c r="G53" s="22"/>
    </row>
    <row r="54" spans="1:7" ht="30" x14ac:dyDescent="0.25">
      <c r="A54" s="9" t="s">
        <v>92</v>
      </c>
      <c r="B54" s="10" t="s">
        <v>0</v>
      </c>
      <c r="C54" s="10" t="s">
        <v>157</v>
      </c>
      <c r="D54" s="10" t="s">
        <v>24</v>
      </c>
      <c r="E54" s="27">
        <v>1871</v>
      </c>
      <c r="F54" s="22"/>
      <c r="G54" s="22">
        <f>E54*F54</f>
        <v>0</v>
      </c>
    </row>
    <row r="55" spans="1:7" ht="30" x14ac:dyDescent="0.25">
      <c r="A55" s="9" t="s">
        <v>93</v>
      </c>
      <c r="B55" s="10" t="s">
        <v>0</v>
      </c>
      <c r="C55" s="10" t="s">
        <v>94</v>
      </c>
      <c r="D55" s="10" t="s">
        <v>27</v>
      </c>
      <c r="E55" s="27">
        <v>25</v>
      </c>
      <c r="F55" s="22"/>
      <c r="G55" s="22">
        <f>E55*F55</f>
        <v>0</v>
      </c>
    </row>
    <row r="56" spans="1:7" x14ac:dyDescent="0.25">
      <c r="A56" s="9" t="s">
        <v>96</v>
      </c>
      <c r="B56" s="10" t="s">
        <v>95</v>
      </c>
      <c r="C56" s="10" t="s">
        <v>97</v>
      </c>
      <c r="D56" s="7" t="s">
        <v>0</v>
      </c>
      <c r="E56" s="26" t="s">
        <v>0</v>
      </c>
      <c r="F56" s="24"/>
      <c r="G56" s="22"/>
    </row>
    <row r="57" spans="1:7" ht="75" x14ac:dyDescent="0.25">
      <c r="A57" s="9" t="s">
        <v>98</v>
      </c>
      <c r="B57" s="10" t="s">
        <v>0</v>
      </c>
      <c r="C57" s="10" t="s">
        <v>154</v>
      </c>
      <c r="D57" s="10" t="s">
        <v>27</v>
      </c>
      <c r="E57" s="27">
        <v>57</v>
      </c>
      <c r="F57" s="22"/>
      <c r="G57" s="22">
        <f>E57*F57</f>
        <v>0</v>
      </c>
    </row>
    <row r="58" spans="1:7" ht="60" x14ac:dyDescent="0.25">
      <c r="A58" s="9" t="s">
        <v>99</v>
      </c>
      <c r="B58" s="10" t="s">
        <v>0</v>
      </c>
      <c r="C58" s="10" t="s">
        <v>155</v>
      </c>
      <c r="D58" s="10" t="s">
        <v>43</v>
      </c>
      <c r="E58" s="27">
        <v>13</v>
      </c>
      <c r="F58" s="22"/>
      <c r="G58" s="22">
        <f>E58*F58</f>
        <v>0</v>
      </c>
    </row>
    <row r="59" spans="1:7" x14ac:dyDescent="0.25">
      <c r="A59" s="9" t="s">
        <v>101</v>
      </c>
      <c r="B59" s="10" t="s">
        <v>100</v>
      </c>
      <c r="C59" s="10" t="s">
        <v>102</v>
      </c>
      <c r="D59" s="7" t="s">
        <v>0</v>
      </c>
      <c r="E59" s="26" t="s">
        <v>0</v>
      </c>
      <c r="F59" s="24"/>
      <c r="G59" s="22"/>
    </row>
    <row r="60" spans="1:7" ht="30" x14ac:dyDescent="0.25">
      <c r="A60" s="9" t="s">
        <v>103</v>
      </c>
      <c r="B60" s="10" t="s">
        <v>0</v>
      </c>
      <c r="C60" s="10" t="s">
        <v>158</v>
      </c>
      <c r="D60" s="10" t="s">
        <v>24</v>
      </c>
      <c r="E60" s="27">
        <v>438.75</v>
      </c>
      <c r="F60" s="22"/>
      <c r="G60" s="22">
        <f>E60*F60</f>
        <v>0</v>
      </c>
    </row>
    <row r="61" spans="1:7" x14ac:dyDescent="0.25">
      <c r="A61" s="9" t="s">
        <v>105</v>
      </c>
      <c r="B61" s="10" t="s">
        <v>104</v>
      </c>
      <c r="C61" s="10" t="s">
        <v>106</v>
      </c>
      <c r="D61" s="7" t="s">
        <v>0</v>
      </c>
      <c r="E61" s="26" t="s">
        <v>0</v>
      </c>
      <c r="F61" s="24"/>
      <c r="G61" s="22"/>
    </row>
    <row r="62" spans="1:7" ht="30" x14ac:dyDescent="0.25">
      <c r="A62" s="9" t="s">
        <v>107</v>
      </c>
      <c r="B62" s="10" t="s">
        <v>0</v>
      </c>
      <c r="C62" s="10" t="s">
        <v>108</v>
      </c>
      <c r="D62" s="10" t="s">
        <v>27</v>
      </c>
      <c r="E62" s="27">
        <v>497</v>
      </c>
      <c r="F62" s="22"/>
      <c r="G62" s="22">
        <f>E62*F62</f>
        <v>0</v>
      </c>
    </row>
    <row r="63" spans="1:7" s="13" customFormat="1" x14ac:dyDescent="0.25">
      <c r="A63" s="14" t="s">
        <v>109</v>
      </c>
      <c r="B63" s="15" t="s">
        <v>0</v>
      </c>
      <c r="C63" s="15" t="s">
        <v>110</v>
      </c>
      <c r="D63" s="16" t="s">
        <v>0</v>
      </c>
      <c r="E63" s="28" t="s">
        <v>0</v>
      </c>
      <c r="F63" s="25"/>
      <c r="G63" s="23"/>
    </row>
    <row r="64" spans="1:7" x14ac:dyDescent="0.25">
      <c r="A64" s="9" t="s">
        <v>112</v>
      </c>
      <c r="B64" s="10" t="s">
        <v>111</v>
      </c>
      <c r="C64" s="10" t="s">
        <v>113</v>
      </c>
      <c r="D64" s="7" t="s">
        <v>0</v>
      </c>
      <c r="E64" s="26" t="s">
        <v>0</v>
      </c>
      <c r="F64" s="24"/>
      <c r="G64" s="22"/>
    </row>
    <row r="65" spans="1:7" ht="30" x14ac:dyDescent="0.25">
      <c r="A65" s="9" t="s">
        <v>114</v>
      </c>
      <c r="B65" s="10" t="s">
        <v>0</v>
      </c>
      <c r="C65" s="10" t="s">
        <v>115</v>
      </c>
      <c r="D65" s="10" t="s">
        <v>27</v>
      </c>
      <c r="E65" s="27">
        <v>62</v>
      </c>
      <c r="F65" s="22"/>
      <c r="G65" s="22">
        <f>E65*F65</f>
        <v>0</v>
      </c>
    </row>
    <row r="66" spans="1:7" x14ac:dyDescent="0.25">
      <c r="A66" s="9" t="s">
        <v>117</v>
      </c>
      <c r="B66" s="10" t="s">
        <v>116</v>
      </c>
      <c r="C66" s="10" t="s">
        <v>118</v>
      </c>
      <c r="D66" s="7" t="s">
        <v>0</v>
      </c>
      <c r="E66" s="26" t="s">
        <v>0</v>
      </c>
      <c r="F66" s="24"/>
      <c r="G66" s="22"/>
    </row>
    <row r="67" spans="1:7" ht="30" x14ac:dyDescent="0.25">
      <c r="A67" s="9" t="s">
        <v>119</v>
      </c>
      <c r="B67" s="10" t="s">
        <v>0</v>
      </c>
      <c r="C67" s="10" t="s">
        <v>120</v>
      </c>
      <c r="D67" s="10" t="s">
        <v>27</v>
      </c>
      <c r="E67" s="27">
        <v>139</v>
      </c>
      <c r="F67" s="22"/>
      <c r="G67" s="22">
        <f>E67*F67</f>
        <v>0</v>
      </c>
    </row>
    <row r="68" spans="1:7" x14ac:dyDescent="0.25">
      <c r="A68" s="9" t="s">
        <v>121</v>
      </c>
      <c r="B68" s="10" t="s">
        <v>125</v>
      </c>
      <c r="C68" s="10" t="s">
        <v>122</v>
      </c>
      <c r="D68" s="7" t="s">
        <v>0</v>
      </c>
      <c r="E68" s="26" t="s">
        <v>0</v>
      </c>
      <c r="F68" s="24"/>
      <c r="G68" s="22"/>
    </row>
    <row r="69" spans="1:7" ht="30" x14ac:dyDescent="0.25">
      <c r="A69" s="9" t="s">
        <v>123</v>
      </c>
      <c r="B69" s="10" t="s">
        <v>0</v>
      </c>
      <c r="C69" s="10" t="s">
        <v>165</v>
      </c>
      <c r="D69" s="10" t="s">
        <v>24</v>
      </c>
      <c r="E69" s="27">
        <v>51.6</v>
      </c>
      <c r="F69" s="22"/>
      <c r="G69" s="22">
        <f>E69*F69</f>
        <v>0</v>
      </c>
    </row>
    <row r="70" spans="1:7" x14ac:dyDescent="0.25">
      <c r="A70" s="11"/>
      <c r="B70" s="12" t="s">
        <v>0</v>
      </c>
      <c r="C70" s="11"/>
      <c r="D70" s="11"/>
      <c r="E70" s="34" t="s">
        <v>159</v>
      </c>
      <c r="F70" s="34"/>
      <c r="G70" s="23">
        <f>SUM(G7:G69)</f>
        <v>0</v>
      </c>
    </row>
    <row r="71" spans="1:7" x14ac:dyDescent="0.25">
      <c r="A71" s="11"/>
      <c r="B71" s="11"/>
      <c r="C71" s="11"/>
      <c r="D71" s="11"/>
      <c r="E71" s="34" t="s">
        <v>161</v>
      </c>
      <c r="F71" s="34"/>
      <c r="G71" s="23">
        <f>G70*0.23</f>
        <v>0</v>
      </c>
    </row>
    <row r="72" spans="1:7" x14ac:dyDescent="0.25">
      <c r="A72" s="11"/>
      <c r="B72" s="11"/>
      <c r="C72" s="11"/>
      <c r="D72" s="11"/>
      <c r="E72" s="34" t="s">
        <v>160</v>
      </c>
      <c r="F72" s="34"/>
      <c r="G72" s="23">
        <f>G70+G71</f>
        <v>0</v>
      </c>
    </row>
    <row r="73" spans="1:7" x14ac:dyDescent="0.25">
      <c r="C73" s="3"/>
      <c r="D73" s="2" t="s">
        <v>0</v>
      </c>
      <c r="E73" s="2" t="s">
        <v>0</v>
      </c>
      <c r="F73" s="4" t="s">
        <v>0</v>
      </c>
    </row>
  </sheetData>
  <mergeCells count="6">
    <mergeCell ref="E72:F72"/>
    <mergeCell ref="A3:G3"/>
    <mergeCell ref="A2:G2"/>
    <mergeCell ref="F1:G1"/>
    <mergeCell ref="E70:F70"/>
    <mergeCell ref="E71:F71"/>
  </mergeCells>
  <pageMargins left="0.7" right="0.7" top="0.75" bottom="0.75" header="0.3" footer="0.3"/>
  <pageSetup paperSize="9" scale="70" orientation="portrait" r:id="rId1"/>
  <rowBreaks count="2" manualBreakCount="2">
    <brk id="26" max="16383" man="1"/>
    <brk id="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Przedmiar</vt:lpstr>
      <vt:lpstr>Kosztorys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</dc:creator>
  <cp:lastModifiedBy>Michał</cp:lastModifiedBy>
  <dcterms:created xsi:type="dcterms:W3CDTF">2020-09-14T12:30:09Z</dcterms:created>
  <dcterms:modified xsi:type="dcterms:W3CDTF">2020-11-30T01:47:46Z</dcterms:modified>
</cp:coreProperties>
</file>